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'Лист1'!$A$5:$K$61</definedName>
  </definedNames>
  <calcPr fullCalcOnLoad="1"/>
</workbook>
</file>

<file path=xl/sharedStrings.xml><?xml version="1.0" encoding="utf-8"?>
<sst xmlns="http://schemas.openxmlformats.org/spreadsheetml/2006/main" count="335" uniqueCount="170">
  <si>
    <t>Заклади освіти (мета використання), з орендною ставкою 10%</t>
  </si>
  <si>
    <t>№ з п</t>
  </si>
  <si>
    <t>Орган управління</t>
  </si>
  <si>
    <t>Балансоутримувач</t>
  </si>
  <si>
    <t>Орендодавець</t>
  </si>
  <si>
    <t>Орендарь</t>
  </si>
  <si>
    <t>Адреса об'єкта оренди</t>
  </si>
  <si>
    <t>Вартість майна, переданого в оренду</t>
  </si>
  <si>
    <t>Площа, кв. м</t>
  </si>
  <si>
    <t>Місячна орендна плата нарахована у березені 2020 року, всього (100%)</t>
  </si>
  <si>
    <t>МІНІСТЕРСТВО ОСВІТИ І НАУКИ УКРАЇНИ</t>
  </si>
  <si>
    <t>Дніпровський державний технікум енергетичних та інформаційних технологій</t>
  </si>
  <si>
    <t>РВ ФДМУ по Дніпропетровській, Запорізькій та Кіровоградській областях</t>
  </si>
  <si>
    <t>ВИЩИЙ НАВЧАЛЬНИЙ ЗАКЛАД "ВІДКРИТИЙ МІЖНАРОДНИЙ УНІВЕРСИТЕТ РОЗВИТКУ ЛЮДИНИ "УКРАЇНА"</t>
  </si>
  <si>
    <t>м. Дніпропетровськ, вул. Космонавта Волкова, 6 Б, 49112</t>
  </si>
  <si>
    <t>ДНІПРОПЕТРОВСЬКИЙ ТЕХНІКУМ ЗВАРЮВАННЯ ТА ЕЛЕКТРОНІКИ ІМ. Є.О. ПАТОНА</t>
  </si>
  <si>
    <t>ТОВ "ПРИДНІПРОВСЬКИЙ АТЕСТАЦІЙНИЙ ЦЕНТР НЕРУЙНІВНОГО КОНТРОЛЮ І ТЕХНИЧНОЇ ДІАГНОСТИКИ"</t>
  </si>
  <si>
    <t>м. Дніпро, вул. Володимира Моссаковського (К. Цеткін), 2а, 49000</t>
  </si>
  <si>
    <t>ДНІПРОПЕТРОВСЬКИЙ НАЦІОНАЛЬНИЙ УНІВЕРСИТЕТ ЗАЛІЗНИЧНОГО ТРАНСПОРТУ ІМЕНІ АКАДЕМІКА В.ЛАЗАРЯНА</t>
  </si>
  <si>
    <t>Приватна організація (установа. заклад) Технічний ліцей</t>
  </si>
  <si>
    <t>м. Дніпропетровськ, вул. Лазаряна, 2</t>
  </si>
  <si>
    <t>Приватний заклад освіти "Загальноосвітній навчальний заклад І-ІІ ступенів №11"</t>
  </si>
  <si>
    <t>м. Дніпро, вул. Лазаряна, 2, 49010</t>
  </si>
  <si>
    <t>МАРІУПОЛЬСЬКИЙ ЕЛЕКТРОМЕХАНІЧНИЙ ТЕХНІКУМ</t>
  </si>
  <si>
    <t>Регіональне відділення Фонду державного майна України по Харківській, Донецькій та Луганській областях</t>
  </si>
  <si>
    <t>ПП "Маріупольська загальноосвітня приватна школа I-ІІІ ступенів "Лінгва-ХХІ століття"</t>
  </si>
  <si>
    <t>Донецька обл., м. Маріуполь, вул. Зелінського , 11</t>
  </si>
  <si>
    <t>ДЕРЖАВНИЙ ПРОФЕСІЙНО-ТЕХНІЧНИЙ НАВЧАЛЬНИЙ ЗАКЛАД "РАДОМИШЛЬСЬКИЙ ПРОФЕСІЙНИЙ ЛІЦЕЙ"</t>
  </si>
  <si>
    <t>Регіональне відділення ФДМУ по Рівненській та Житомирській областях</t>
  </si>
  <si>
    <t>М.РАДОМИШЛЬ, ВУЛ.ПУШКІНСЬКА, 12</t>
  </si>
  <si>
    <t>ЦЕНТР ПРОФЕСІЙНО-ТЕХНІЧНОЇ ОСВІТИ М.ЖИТОМИРА</t>
  </si>
  <si>
    <t>ТОВ "ТЕХНІЧНИЙ ЛІЦЕЙ"</t>
  </si>
  <si>
    <t>Житомир, вул. Селецька, 5</t>
  </si>
  <si>
    <t>ЖИТОМИРСЬКИЙ ПРОФЕСІЙНИЙ ПОЛІТЕХНІЧНИЙ ЛІЦЕЙ</t>
  </si>
  <si>
    <t>м. Житомир, вул. Небесної сотні, 11</t>
  </si>
  <si>
    <t>Житомирський технологічний коледж Київського національного університету будівництва і архітектури</t>
  </si>
  <si>
    <t>ПП НАУКОВО-НАВЧАЛЬНИЙ ЦЕНТР "КОРБУТІВКА"</t>
  </si>
  <si>
    <t>Житомир, вул. Московська, 37</t>
  </si>
  <si>
    <t>ЖИТОМИРСЬКИЙ АГРОТЕХНІЧНИЙ КОЛЕДЖ</t>
  </si>
  <si>
    <t>Житомир, вул. Покровська, 96</t>
  </si>
  <si>
    <t>Житомирська обл., Малинський р-н, м. Малин, вул. Городищанська, 20</t>
  </si>
  <si>
    <t>НАЦІОНАЛЬНИЙ ПЕДАГОГІЧНИЙ УНІВЕРСИТЕТ ІМ. ДРАГОМАНОВА</t>
  </si>
  <si>
    <t>РЕГІОНАЛЬНЕ ВІДДІЛЕННЯ ФОНДУ ДЕРЖАВНОГО МАЙНА ПО МІСТУ КИЄВУ</t>
  </si>
  <si>
    <t>ПВНЗІ "Українсько-американський університет Конкордія"</t>
  </si>
  <si>
    <t>01054, М. КИЇВ, ВУЛ.ТУРГЕНЄВСЬКА, 8/14</t>
  </si>
  <si>
    <t>КИЇВСЬКИЙ НАЦІОНАЛЬНИЙ УНІВЕРСИТЕТ ТЕХНОЛОГІЙ ТА ДИЗАЙНУ</t>
  </si>
  <si>
    <t>ТОВ "ФІРМА "УСПІХ"</t>
  </si>
  <si>
    <t>04119, М.КИЇВ, ВУЛ.БІЛОРУСЬКА, 22</t>
  </si>
  <si>
    <t>НТУУ "Київський політехнічний інститут імені Ігоря Сікорського"</t>
  </si>
  <si>
    <t>ПВНЗ "МІЖНАРОДНИЙ УНІВЕРСИТЕТ ФІНАНСІВ"</t>
  </si>
  <si>
    <t>м.Київ, просп. Перемоги, 37</t>
  </si>
  <si>
    <t>м.  Київ, просп.  Перемоги, 37</t>
  </si>
  <si>
    <t>НАЦІОНАЛЬНИЙ АВІАЦІЙНИЙ УНІВЕРСИТЕТ</t>
  </si>
  <si>
    <t>СПОРТИВНО-ТЕХНІЧНИЙ КЛУБ ТСОУ ПРИ ВО ІМ. С.П. КОРОЛЬОВА</t>
  </si>
  <si>
    <t>03134, м. Київ, вул. Симиренка, 1</t>
  </si>
  <si>
    <t>Київський професійний коледж з посиленою військовою та фізичною підготовкою</t>
  </si>
  <si>
    <t>ТОВ "АКАДЕМІЯ АДВОКАТУРИ УКРАЇНИ"</t>
  </si>
  <si>
    <t>М.КИЇВ, Б-Р ШЕВЧЕНКА, 27</t>
  </si>
  <si>
    <t>КИЇВСЬКИЙ ДЕРЖАВНИЙ КОЛЕДЖ ТУРИЗМУ ТА ГОТЕЛЬНОГО ГОСПОДАРСТВА</t>
  </si>
  <si>
    <t>КИЇВСЬКИЙ УНІВЕРСИТЕТ ТУРИЗМУ, ЕКОНОМІКИ І ПРАВА</t>
  </si>
  <si>
    <t>02192, М.КИЇВ, ВУЛ.ЖМАЧЕНКА, 26</t>
  </si>
  <si>
    <t>ТОВ"Приватний заклад освіти "ЛОНДОНСЬКА ШКОЛА АНГЛІЙСЬКОЇ МОВИ"</t>
  </si>
  <si>
    <t xml:space="preserve"> ВУЛ.ПОЛІТЕХНІЧНА, 39, М.КИЇВ</t>
  </si>
  <si>
    <t>ПРИВАТНИЙ ВИЩИЙ НАВЧАЛЬНИЙ ЗАКЛАД "ІНСТИТУТ ЕКОЛОГІЇ ЕКОНОМІКИ І ПРАВА"</t>
  </si>
  <si>
    <t>01054, м. Київ, вул. Тургенєвська, 3-9</t>
  </si>
  <si>
    <t>01054, М.КИЇВ, ВУЛ.ТУРГЕНЄВСЬКА, 11</t>
  </si>
  <si>
    <t xml:space="preserve"> м. Київ, пров. Індустріальний, 2</t>
  </si>
  <si>
    <t>ПП Центр іноземних мов "Бізнес та кар'єра"</t>
  </si>
  <si>
    <t>03056, м.Київ, вул. Політехнічна, 39</t>
  </si>
  <si>
    <t>Київська державна академія водного транспорту ім. Петра Конашевича-Сагайдачного</t>
  </si>
  <si>
    <t>ТОВ "КИЇВСЬКИЙ ЦЕНТР ПІДГОТОВКИ, ПЕРЕПІДГОТОВКИ І ПІДВИЩЕННЯ КВАЛІФІКАЦІЇ ФАХІВЦІВ ВОДНОГО ТРАНСПОРТУ"</t>
  </si>
  <si>
    <t>04071, М. КИЇВ, ВУЛ. ОЛЕНІВСЬКА, 25</t>
  </si>
  <si>
    <t>03055, м. Киїі, вул. Політехнічна, 39</t>
  </si>
  <si>
    <t>КИЇВСЬКИЙ НАЦІОНАЛЬНИЙ УНІВЕРСИТЕТ ІМЕНІ ТАРАСА ШЕВЧЕНКА</t>
  </si>
  <si>
    <t>ТОВ "Українська школа міжнародного інноваційного підприємництва, права і комунікацій"</t>
  </si>
  <si>
    <t>м. Київ, вул. Юрія Іллєнка, 36/1</t>
  </si>
  <si>
    <t>КІРОВОГРАДСЬКИЙ ДЕРЖАВНИЙ ПЕДАГОГІЧНИЙ УНІВЕРСИТЕТ ІМ. В.ВИННИЧЕНКА</t>
  </si>
  <si>
    <t>"Кіровоградський центр перепідготовки водіїв"</t>
  </si>
  <si>
    <t>м. Кіровоград, вул. Шевченка, 1</t>
  </si>
  <si>
    <t>НАЦІОНАЛЬНИЙ УНІВЕРСИТЕТ "ЛЬВІВСЬКА ПОЛІТЕХНІКА"</t>
  </si>
  <si>
    <t>РЕГІОНАЛЬНЕ  ВІДДІЛЕННЯ ФДМУ ПО ЛЬВІВСЬКІЙ, ЗАКАРПАТСЬКІЙ ТА ВОЛИНСЬКІЙ ОБЛАСТЯХ</t>
  </si>
  <si>
    <t>ПРИВАТНИЙ ПОЗАШКІЛЬНИЙ НАВЧАЛЬНИЙ ЗАКЛАД "ЦЕНТР ВИВЧЕННЯ МОВ "КОМПІС"</t>
  </si>
  <si>
    <t>м. ЛЬВІВ, пл. СВЯТОГО ЮРА, 1</t>
  </si>
  <si>
    <t>ЕКОЛОГІЧНИЙ КОЛЕДЖ ЛЬВІВСЬКОГО НАЦІОНАЛЬНОГО АГРАРНОГО УНІВЕРСИТЕТУ</t>
  </si>
  <si>
    <t>ТОВАРИСТВО З ОБМЕЖЕНОЮ ВІДПОВІДАЛЬНІСТЮ "МОНАДА "</t>
  </si>
  <si>
    <t>м. ЛЬВІВ, вул. РАЙНІСА, 7</t>
  </si>
  <si>
    <t>НАУКОВО-ДОСЛІДНИЙ ІНСТИТУТ "МИКОЛАЇВСЬКА АСТРОНОМІЧНА ОБСЕРВАТОРІЯ"</t>
  </si>
  <si>
    <t>РЕГІОНАЛЬНЕ ВІДДІЛЕННЯ ФДМУ ПО ОДЕСЬКІЙ ТА МИКОЛАЇВСЬКІЙ ОБЛАСТЯХ</t>
  </si>
  <si>
    <t>ТОВ "Чорноморське штурманське училище"</t>
  </si>
  <si>
    <t>Миколаївська обл., м. Миколаїв, вул. Обсерваторна, 1</t>
  </si>
  <si>
    <t>ДВНЗ "МИКОЛАЇВСЬКИЙ ПОЛІТЕХНІЧНИЙ КОЛЕДЖ"</t>
  </si>
  <si>
    <t>Миколаївська обл., 
м. Миколаїв, 
вул. Нікольська, 11,
вул. Нікольська, 28</t>
  </si>
  <si>
    <t>МІНІСТЕРСТВО ОСВІТИ І НАУКИ  УКРАЇНИ</t>
  </si>
  <si>
    <t>Державний навчальний заклад „Одеське професійно - технічне училище машинобудування”</t>
  </si>
  <si>
    <t>Регіональне відділення ФДМУ по Одеській та Миколаївській областях</t>
  </si>
  <si>
    <t>ТОВ "АТЕКС"</t>
  </si>
  <si>
    <t>м. Одеса, вул. Б. Хмельницького, 51, корп. 3</t>
  </si>
  <si>
    <t>Державний  навчальний заклад "ІЛЛІЧІВСЬКИЙ ПРОФЕСІЙНИЙ СУДНОРЕМОНТНИЙ ЛІЦЕЙ"</t>
  </si>
  <si>
    <t>ТОВ "ЦЕНТР ПІДГОТОВКИ МОРЯКІВ "АВАНТ"</t>
  </si>
  <si>
    <t>м. Чорноморськ, смт. Олександрівка, вул. Перемоги, 93</t>
  </si>
  <si>
    <t>Одеський коледж транспортних технологій</t>
  </si>
  <si>
    <t>Товариство з обмеженою відповідальністю "Одеська загальноосвітня приватна школа І-ІІІ ступенів "Светоч"</t>
  </si>
  <si>
    <t>м. Одеса, вул. Космонавтів, 21/5</t>
  </si>
  <si>
    <t>Національний університет "Одеська  морська академія"</t>
  </si>
  <si>
    <t>Приватний вищий навчальний заклад "Інститут післядипломної освіти "Одеський морський тренажерний центр"</t>
  </si>
  <si>
    <t>м. Одеса, вул. Дідріхсона, 8</t>
  </si>
  <si>
    <t>*МІНІСТЕРСТВО ОСВІТИ І НАУКИ УКРАЇНИ</t>
  </si>
  <si>
    <t>м. Одеса, вул. Пастера, 16</t>
  </si>
  <si>
    <t xml:space="preserve">*МІНІСТЕРСТВО ОСВІТИ І НАУКИ УКРАЇНИ </t>
  </si>
  <si>
    <t>м. Одеса, вул. Маловського, 10</t>
  </si>
  <si>
    <t>Національний університет "ОДЕСЬКА  ЮРИДИЧНА АКАДЕМІЯ"</t>
  </si>
  <si>
    <t>МІЖНАРОДНИЙ ГУМАНІТАРНИЙ УНІВЕРСИТЕТ</t>
  </si>
  <si>
    <t>м. Одеса, вул. Академічна, 30-А</t>
  </si>
  <si>
    <t xml:space="preserve">МІНІСТЕРСТВО ОСВІТИ І НАУКИ УКРАЇНИ </t>
  </si>
  <si>
    <t>Державний вищий навчальний заклад "Білгород-Дністровський морський рибопромисловий технікум"</t>
  </si>
  <si>
    <t>ТОВАРИСТВО З ОБМЕЖЕНОЮ ВІДПОВІДАЛЬНІСТЮ "НОРС МАРІН МЕНЕДЖМЕНТ УКРАЇНА"</t>
  </si>
  <si>
    <t>Одеська область, м. Білгород-Дністровський, вул. Незалежності (Калініна), буд. 12</t>
  </si>
  <si>
    <t>ДВНЗ "РІВНЕНСЬКИЙ КОЛЕДЖ ЕКОНОМІКИ ТА БІЗНЕСУ"</t>
  </si>
  <si>
    <t>РЕГІОНАЛЬНЕ ВІДДІЛЕННЯ ФОНДУ ДЕРЖАВНОГО МАЙНА УКРАЇНИ ПО РІВНЕНСЬКІЙ ТА ЖИТОМИРСЬКІЙ ОБЛАСТЯХ</t>
  </si>
  <si>
    <t>ПРИВАТНЕ ПІДПРИЄМСТВО "ОСВІТНІЙ ЦЕНТР "ЄВРО-КУРС"</t>
  </si>
  <si>
    <t>М. РІВНЕ, ВУЛ. ОРЛОВА, 40</t>
  </si>
  <si>
    <t>ХАРКІВСЬКИЙ НАЦІОНАЛЬНИЙ АВТОМОБІЛЬНО-ДОРОЖНІЙ УНІВЕРСИТЕТ</t>
  </si>
  <si>
    <t>РЕГІОНАЛЬНЕ ВІДДІЛЕННЯ ФДМУ ПО ХАРКІВСЬКІЙ, ДОНЕЦЬКІЙ ТА ЛУГАНСЬКІЙ ОБЛАСТЯХ</t>
  </si>
  <si>
    <t>ТОВАРИСТВО З ОБМЕЖЕНОЮ ВІДПОВІДАЛЬНІСТЮ "НТЦ-ХАДІ"</t>
  </si>
  <si>
    <t>м. Харків, вул. Ярослава Мудрого (вул.Петровського), 25</t>
  </si>
  <si>
    <t>ХЕРСОНСЬКА ДЕРЖАВНА МОРСЬКА АКАДЕМІЯ</t>
  </si>
  <si>
    <t>РЕГІОНАЛЬНЕ ВІДДІЛЕННЯ ФОНДУ ДЕРЖАВНОГО МАЙНА В  ХЕРСОНСЬКІЙ ОБЛАСТІ, АР КРИМ ТА М. СЕВАСТОПОЛІ</t>
  </si>
  <si>
    <t>ПЗ "МОРСЬКИЙ ІНСТИТУТ ПІСЛЯДИПЛОМНОЇ ОСВІТИ ІМ. КОНТР-АДМІРАЛА Ф.Ф. УШАКОВА"</t>
  </si>
  <si>
    <t>М. ХЕРСОН, ВУЛ. СТАРООБРЯДНИЦЬКА, 2/ПР.УШАКОВА, 19,  (КОЛИШНЯ КОМСОМОЛЬСЬКА/УШАКОВА)</t>
  </si>
  <si>
    <t>ТОВ "ХЕРСОНСЬКИЙ МОРСЬКИЙ ЦЕНТР, ЛТД"</t>
  </si>
  <si>
    <t>ТОВ  "ХЕРСОНСЬКИЙ МОРСЬКИЙ СПЕЦІАЛІЗОВАНИЙ ТРЕНАЖЕРНИЙ ЦЕНТР ПРИ ХЕРСОНСЬКІЙ ДЕРЖАВНІЙ МОРСЬКІЙ АКАДЕМІЇ"</t>
  </si>
  <si>
    <t>М. ХЕРСОН, ПРОСП. УШАКОВА, 20</t>
  </si>
  <si>
    <t>ХЕРСОНСЬКИЙ МОРСЬКИЙ КОЛЕДЖ РИБНОЇ ПРОМИСЛОВОСТІ</t>
  </si>
  <si>
    <t>ПП "ХЕРСОНСЬКИЙ МОРСЬКИЙ ТРЕНАЖЕРНИЙ ЦЕНТР "МАРІН ПРО СЕРВІС"</t>
  </si>
  <si>
    <t>М. ХЕРСОН, ВУЛ. ГРЕЦЬКА, 55,  (КОЛИШНЯ ЛЕНІНА)</t>
  </si>
  <si>
    <t>ЧЕРНІГІВСЬКИЙ НАЦІОНАЛЬНИЙ ТЕХНОЛОГІЧНИЙ УНІВЕРСИТЕТ</t>
  </si>
  <si>
    <t>РЕГІОНАЛЬНЕ ВІДДІЛЕННЯ ФОНДУ ДЕРЖАВНОГО МАЙНА УКРАЇНИ ПО КИЇВСЬКІЙ, ЧЕРКАСЬКІЙ ТА ЧЕРНІГІВСЬКІЙ ОБЛАСТЯХ</t>
  </si>
  <si>
    <t>ТОВАРИСТВО З ОБМЕЖЕНОЮ ВІДПОВІДАЛЬНІСТЮ "КОП'ЮТЕРНА АКАДЕМІЯ "ШАГ" МІСТО ЧЕРНІГІВ"</t>
  </si>
  <si>
    <t>м. Чернігів, вул. П'ятницька, 39</t>
  </si>
  <si>
    <t>Назва об'єкта оренди</t>
  </si>
  <si>
    <t>Частина автодрому площею 2200,0 нв.м</t>
  </si>
  <si>
    <t>НЕЖИТЛОВЕ ПРИМІЩЕННЯ</t>
  </si>
  <si>
    <t>НЕРУХОМЕ МАЙНО</t>
  </si>
  <si>
    <t>нежитлове приміщення</t>
  </si>
  <si>
    <t>двохповерхова  будівля, літ. „А”, інв. № 1031000019</t>
  </si>
  <si>
    <t>АДМІНІСТРАТИВНА БУДІВЛЯ</t>
  </si>
  <si>
    <t>Навчальні аудиторії учбового корпусу
Нежитлові приміщення (№ 7, 9, 10) виробничої майстерні</t>
  </si>
  <si>
    <t>будова корпусу №4 В</t>
  </si>
  <si>
    <t>нежитлове приміщення спортивної залиплощею 417,0 м2 першого поверху службової будівлі</t>
  </si>
  <si>
    <t>Нежитлові приміщення  четвертого та технічного поверхів</t>
  </si>
  <si>
    <t>нерухоме майно</t>
  </si>
  <si>
    <t>4-ПОВЕРХОВИЙ НАВЧАЛЬНИЙ КОРПУС № 3</t>
  </si>
  <si>
    <t>ДЕРЖАВНЕ НЕРУХОМЕ МАЙНО - НЕЖИТЛОВІ ПРИМІЩЕННЯ ЗАГ.ПЛ. 271,1 КВ.М, ЩО ЗНАХОДЯТЬСЯ НА ПЕРШОМУ ПОВЕРСІ 5-ТИПОВЕРХОВОЇ БУДІВЛІ ЗА АДРЕС. ВУЛ. РАЙНІСА, 7 ТА  ВУЛ. РАЙНІСА, 9</t>
  </si>
  <si>
    <t>нежитл. прим. (каб. 125, 222), що розташовані в будівлі учб. корп. (літ. А), нежитл. прим. (каб. 106, 202, 209), в будівлі учб. корп (літ. Б)</t>
  </si>
  <si>
    <t>НЕЖИТЛОВІ УЧБОВІ ПРИМІЩЕННЯ ПЛОЩЕЮ 228,05 КВ.М.</t>
  </si>
  <si>
    <t>нежитлові приміщення учбового корпусу № 6, аудиторія № 003, аудиторія № 116, аудиторія № 202</t>
  </si>
  <si>
    <t>нежитлове вбудоване приміщення 2-го поверху 2-ї будівлі (інв. № 101010012)</t>
  </si>
  <si>
    <t>нежитлові приміщення (123,0 кв.м)</t>
  </si>
  <si>
    <t>4-Х ПОВЕРХОВИЙ НАВЧАЛЬНИЙ КОРПУС,  ЛІТ. Л</t>
  </si>
  <si>
    <t>Нежитлове приміщення (навчальна аудиторія №109) площею 82,5 кв.м</t>
  </si>
  <si>
    <t>Лабораторний корпус №6</t>
  </si>
  <si>
    <t>ПРИМІЩЕННЯ ГУРТОЖИТКУ</t>
  </si>
  <si>
    <t>Нежитлове приміщення площею 80,1 кв.м навчального корпусу №1</t>
  </si>
  <si>
    <t>нежитлові приміщення двох класів в цокольному поверсі навчального корпусу № 4</t>
  </si>
  <si>
    <t>нежитлові приміщення площею 45,0 кв.м</t>
  </si>
  <si>
    <t>3-ПОВЕРХОВА БУДІВЛЯ НАВЧАЛЬНОГО КОРПУСУ №1</t>
  </si>
  <si>
    <t>нежитлове приміщення площею 15,5 кв.м та 20,9 кв.м на 1-му поверсі  адмінбудівлі</t>
  </si>
  <si>
    <t>ДЕРЖАВНЕ НЕРУХОМЕ МАЙНО - ВБУДОВАНІ НЕЖИТЛОВІ ПРИМІЩЕННЯ ЗАГ.ПЛ.29,4 КВ. М, РОЗМІЩЕНІ НА 1 ПОВЕРСІ НАВЧАЛЬНОГО КОРПУСУ №3</t>
  </si>
  <si>
    <t>нежитлові приміщення на 3-му поверсі у будівлі учбового корпуса</t>
  </si>
  <si>
    <t>нежитлове приміщення першого поверху чотирьохповерхового  учбового корпусу № 2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</si>
</sst>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173" fontId="1" fillId="0" borderId="10" xfId="52" applyNumberFormat="1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3" fontId="2" fillId="0" borderId="0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wrapText="1"/>
    </xf>
    <xf numFmtId="2" fontId="6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52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/>
    </xf>
    <xf numFmtId="0" fontId="2" fillId="0" borderId="0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172" fontId="2" fillId="0" borderId="11" xfId="52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2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O6" sqref="O6"/>
    </sheetView>
  </sheetViews>
  <sheetFormatPr defaultColWidth="9.125" defaultRowHeight="12.75"/>
  <cols>
    <col min="1" max="1" width="3.00390625" style="10" customWidth="1"/>
    <col min="2" max="2" width="17.50390625" style="10" customWidth="1"/>
    <col min="3" max="3" width="24.00390625" style="10" customWidth="1"/>
    <col min="4" max="4" width="23.375" style="10" customWidth="1"/>
    <col min="5" max="5" width="25.50390625" style="10" customWidth="1"/>
    <col min="6" max="6" width="18.375" style="10" customWidth="1"/>
    <col min="7" max="7" width="19.375" style="10" customWidth="1"/>
    <col min="8" max="8" width="10.875" style="10" customWidth="1"/>
    <col min="9" max="9" width="8.00390625" style="10" customWidth="1"/>
    <col min="10" max="10" width="11.50390625" style="10" customWidth="1"/>
    <col min="11" max="11" width="11.625" style="9" customWidth="1"/>
    <col min="12" max="12" width="9.625" style="10" customWidth="1"/>
    <col min="13" max="16384" width="9.125" style="1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1" ht="15" customHeight="1">
      <c r="A4" s="22" t="s">
        <v>1</v>
      </c>
      <c r="B4" s="22" t="s">
        <v>2</v>
      </c>
      <c r="C4" s="24" t="s">
        <v>3</v>
      </c>
      <c r="D4" s="24" t="s">
        <v>4</v>
      </c>
      <c r="E4" s="22" t="s">
        <v>5</v>
      </c>
      <c r="F4" s="27" t="s">
        <v>139</v>
      </c>
      <c r="G4" s="22" t="s">
        <v>6</v>
      </c>
      <c r="H4" s="22" t="s">
        <v>7</v>
      </c>
      <c r="I4" s="22" t="s">
        <v>8</v>
      </c>
      <c r="J4" s="22" t="s">
        <v>9</v>
      </c>
      <c r="K4" s="22"/>
    </row>
    <row r="5" spans="1:11" ht="102.75" customHeight="1">
      <c r="A5" s="23"/>
      <c r="B5" s="23"/>
      <c r="C5" s="25"/>
      <c r="D5" s="26"/>
      <c r="E5" s="25"/>
      <c r="F5" s="25"/>
      <c r="G5" s="25"/>
      <c r="H5" s="23"/>
      <c r="I5" s="23"/>
      <c r="J5" s="23"/>
      <c r="K5" s="23"/>
    </row>
    <row r="6" spans="1:11" ht="52.5">
      <c r="A6" s="1">
        <v>1</v>
      </c>
      <c r="B6" s="1" t="s">
        <v>10</v>
      </c>
      <c r="C6" s="1" t="s">
        <v>55</v>
      </c>
      <c r="D6" s="1" t="s">
        <v>42</v>
      </c>
      <c r="E6" s="1" t="s">
        <v>56</v>
      </c>
      <c r="F6" s="1" t="s">
        <v>142</v>
      </c>
      <c r="G6" s="1" t="s">
        <v>57</v>
      </c>
      <c r="H6" s="1">
        <v>35584464.6</v>
      </c>
      <c r="I6" s="2">
        <v>1770.9</v>
      </c>
      <c r="J6" s="1">
        <f>192319.15*2</f>
        <v>384638.3</v>
      </c>
      <c r="K6" s="13"/>
    </row>
    <row r="7" spans="1:11" ht="78.75">
      <c r="A7" s="1">
        <v>2</v>
      </c>
      <c r="B7" s="1" t="s">
        <v>10</v>
      </c>
      <c r="C7" s="1" t="s">
        <v>18</v>
      </c>
      <c r="D7" s="1" t="s">
        <v>12</v>
      </c>
      <c r="E7" s="1" t="s">
        <v>21</v>
      </c>
      <c r="F7" s="1" t="s">
        <v>143</v>
      </c>
      <c r="G7" s="1" t="s">
        <v>22</v>
      </c>
      <c r="H7" s="2">
        <v>13734863</v>
      </c>
      <c r="I7" s="1">
        <v>1420.9</v>
      </c>
      <c r="J7" s="1">
        <f>59540.57*2</f>
        <v>119081.14</v>
      </c>
      <c r="K7" s="13"/>
    </row>
    <row r="8" spans="1:11" ht="52.5">
      <c r="A8" s="1">
        <v>3</v>
      </c>
      <c r="B8" s="1" t="s">
        <v>10</v>
      </c>
      <c r="C8" s="1" t="s">
        <v>48</v>
      </c>
      <c r="D8" s="1" t="s">
        <v>42</v>
      </c>
      <c r="E8" s="1" t="s">
        <v>61</v>
      </c>
      <c r="F8" s="1" t="s">
        <v>142</v>
      </c>
      <c r="G8" s="1" t="s">
        <v>62</v>
      </c>
      <c r="H8" s="1">
        <v>8863250</v>
      </c>
      <c r="I8" s="2">
        <v>442.39</v>
      </c>
      <c r="J8" s="1">
        <f>43580.44*2</f>
        <v>87160.88</v>
      </c>
      <c r="K8" s="13"/>
    </row>
    <row r="9" spans="1:11" ht="52.5">
      <c r="A9" s="1">
        <v>4</v>
      </c>
      <c r="B9" s="1" t="s">
        <v>10</v>
      </c>
      <c r="C9" s="1" t="s">
        <v>58</v>
      </c>
      <c r="D9" s="1" t="s">
        <v>42</v>
      </c>
      <c r="E9" s="1" t="s">
        <v>59</v>
      </c>
      <c r="F9" s="1" t="s">
        <v>142</v>
      </c>
      <c r="G9" s="1" t="s">
        <v>60</v>
      </c>
      <c r="H9" s="1">
        <v>19771000</v>
      </c>
      <c r="I9" s="2">
        <v>1061.9</v>
      </c>
      <c r="J9" s="1">
        <v>82620.03</v>
      </c>
      <c r="K9" s="13"/>
    </row>
    <row r="10" spans="1:11" ht="52.5">
      <c r="A10" s="1">
        <v>5</v>
      </c>
      <c r="B10" s="1" t="s">
        <v>10</v>
      </c>
      <c r="C10" s="1" t="s">
        <v>41</v>
      </c>
      <c r="D10" s="1" t="s">
        <v>42</v>
      </c>
      <c r="E10" s="1" t="s">
        <v>43</v>
      </c>
      <c r="F10" s="1" t="s">
        <v>142</v>
      </c>
      <c r="G10" s="1" t="s">
        <v>44</v>
      </c>
      <c r="H10" s="1">
        <v>9805400</v>
      </c>
      <c r="I10" s="2">
        <v>451.9</v>
      </c>
      <c r="J10" s="1">
        <f>38197.96*2</f>
        <v>76395.92</v>
      </c>
      <c r="K10" s="13"/>
    </row>
    <row r="11" spans="1:11" ht="52.5">
      <c r="A11" s="1">
        <v>6</v>
      </c>
      <c r="B11" s="4" t="s">
        <v>92</v>
      </c>
      <c r="C11" s="4" t="s">
        <v>100</v>
      </c>
      <c r="D11" s="4" t="s">
        <v>94</v>
      </c>
      <c r="E11" s="4" t="s">
        <v>101</v>
      </c>
      <c r="F11" s="4" t="s">
        <v>144</v>
      </c>
      <c r="G11" s="4" t="s">
        <v>102</v>
      </c>
      <c r="H11" s="4">
        <v>10273000</v>
      </c>
      <c r="I11" s="4">
        <v>1070.6</v>
      </c>
      <c r="J11" s="5">
        <f>35226.0674801665*2</f>
        <v>70452.134960333</v>
      </c>
      <c r="K11" s="13"/>
    </row>
    <row r="12" spans="1:12" ht="52.5">
      <c r="A12" s="1">
        <v>7</v>
      </c>
      <c r="B12" s="1" t="s">
        <v>10</v>
      </c>
      <c r="C12" s="1" t="s">
        <v>48</v>
      </c>
      <c r="D12" s="1" t="s">
        <v>42</v>
      </c>
      <c r="E12" s="1" t="s">
        <v>49</v>
      </c>
      <c r="F12" s="1" t="s">
        <v>142</v>
      </c>
      <c r="G12" s="1" t="s">
        <v>50</v>
      </c>
      <c r="H12" s="1">
        <v>10878640</v>
      </c>
      <c r="I12" s="2">
        <v>454.55</v>
      </c>
      <c r="J12" s="1">
        <f>21967.9*2</f>
        <v>43935.8</v>
      </c>
      <c r="K12" s="13"/>
      <c r="L12" s="14"/>
    </row>
    <row r="13" spans="1:11" ht="198">
      <c r="A13" s="1">
        <v>8</v>
      </c>
      <c r="B13" s="1" t="s">
        <v>10</v>
      </c>
      <c r="C13" s="1" t="s">
        <v>83</v>
      </c>
      <c r="D13" s="1" t="s">
        <v>80</v>
      </c>
      <c r="E13" s="1" t="s">
        <v>84</v>
      </c>
      <c r="F13" s="1" t="s">
        <v>152</v>
      </c>
      <c r="G13" s="1" t="s">
        <v>85</v>
      </c>
      <c r="H13" s="1">
        <v>4152550</v>
      </c>
      <c r="I13" s="1">
        <v>271.1</v>
      </c>
      <c r="J13" s="1">
        <f>18695.77*2</f>
        <v>37391.54</v>
      </c>
      <c r="K13" s="13"/>
    </row>
    <row r="14" spans="1:11" ht="78.75">
      <c r="A14" s="1">
        <v>9</v>
      </c>
      <c r="B14" s="1" t="s">
        <v>10</v>
      </c>
      <c r="C14" s="1" t="s">
        <v>18</v>
      </c>
      <c r="D14" s="1" t="s">
        <v>12</v>
      </c>
      <c r="E14" s="1" t="s">
        <v>19</v>
      </c>
      <c r="F14" s="1" t="s">
        <v>143</v>
      </c>
      <c r="G14" s="1" t="s">
        <v>20</v>
      </c>
      <c r="H14" s="2">
        <v>3345067</v>
      </c>
      <c r="I14" s="1">
        <v>311.65</v>
      </c>
      <c r="J14" s="1">
        <f>18241.4*2</f>
        <v>36482.8</v>
      </c>
      <c r="K14" s="13"/>
    </row>
    <row r="15" spans="1:12" ht="92.25">
      <c r="A15" s="1">
        <v>10</v>
      </c>
      <c r="B15" s="1" t="s">
        <v>10</v>
      </c>
      <c r="C15" s="1" t="s">
        <v>135</v>
      </c>
      <c r="D15" s="2" t="s">
        <v>136</v>
      </c>
      <c r="E15" s="2" t="s">
        <v>137</v>
      </c>
      <c r="F15" s="1" t="s">
        <v>145</v>
      </c>
      <c r="G15" s="2" t="s">
        <v>138</v>
      </c>
      <c r="H15" s="2">
        <v>3246524.88</v>
      </c>
      <c r="I15" s="2">
        <v>821.5</v>
      </c>
      <c r="J15" s="2">
        <f>17698.89*2</f>
        <v>35397.78</v>
      </c>
      <c r="K15" s="11"/>
      <c r="L15" s="12"/>
    </row>
    <row r="16" spans="1:11" ht="78.75">
      <c r="A16" s="1">
        <v>11</v>
      </c>
      <c r="B16" s="1" t="s">
        <v>10</v>
      </c>
      <c r="C16" s="1" t="s">
        <v>69</v>
      </c>
      <c r="D16" s="1" t="s">
        <v>42</v>
      </c>
      <c r="E16" s="1" t="s">
        <v>70</v>
      </c>
      <c r="F16" s="1" t="s">
        <v>142</v>
      </c>
      <c r="G16" s="1" t="s">
        <v>71</v>
      </c>
      <c r="H16" s="1">
        <v>3644080</v>
      </c>
      <c r="I16" s="2">
        <v>172</v>
      </c>
      <c r="J16" s="1">
        <f>16406.52*2</f>
        <v>32813.04</v>
      </c>
      <c r="K16" s="13"/>
    </row>
    <row r="17" spans="1:11" ht="66">
      <c r="A17" s="1">
        <v>12</v>
      </c>
      <c r="B17" s="4" t="s">
        <v>108</v>
      </c>
      <c r="C17" s="4" t="s">
        <v>103</v>
      </c>
      <c r="D17" s="4" t="s">
        <v>94</v>
      </c>
      <c r="E17" s="4" t="s">
        <v>104</v>
      </c>
      <c r="F17" s="4" t="s">
        <v>149</v>
      </c>
      <c r="G17" s="4" t="s">
        <v>109</v>
      </c>
      <c r="H17" s="4">
        <v>2196000</v>
      </c>
      <c r="I17" s="4">
        <v>342.2</v>
      </c>
      <c r="J17" s="5">
        <f>14977.9623117293*2</f>
        <v>29955.9246234586</v>
      </c>
      <c r="K17" s="13"/>
    </row>
    <row r="18" spans="1:11" ht="78.75">
      <c r="A18" s="1">
        <v>13</v>
      </c>
      <c r="B18" s="4" t="s">
        <v>106</v>
      </c>
      <c r="C18" s="4" t="s">
        <v>103</v>
      </c>
      <c r="D18" s="4" t="s">
        <v>94</v>
      </c>
      <c r="E18" s="4" t="s">
        <v>104</v>
      </c>
      <c r="F18" s="4" t="s">
        <v>155</v>
      </c>
      <c r="G18" s="4" t="s">
        <v>107</v>
      </c>
      <c r="H18" s="4">
        <v>2018797</v>
      </c>
      <c r="I18" s="4">
        <v>162.1</v>
      </c>
      <c r="J18" s="5">
        <f>10097.3416342107*2</f>
        <v>20194.6832684214</v>
      </c>
      <c r="K18" s="13"/>
    </row>
    <row r="19" spans="1:11" ht="39">
      <c r="A19" s="1">
        <v>14</v>
      </c>
      <c r="B19" s="4" t="s">
        <v>108</v>
      </c>
      <c r="C19" s="4" t="s">
        <v>110</v>
      </c>
      <c r="D19" s="4" t="s">
        <v>94</v>
      </c>
      <c r="E19" s="4" t="s">
        <v>111</v>
      </c>
      <c r="F19" s="4" t="s">
        <v>147</v>
      </c>
      <c r="G19" s="4" t="s">
        <v>112</v>
      </c>
      <c r="H19" s="4">
        <v>4651910</v>
      </c>
      <c r="I19" s="4">
        <v>522</v>
      </c>
      <c r="J19" s="5">
        <f>8873.6823070754*2</f>
        <v>17747.3646141508</v>
      </c>
      <c r="K19" s="13"/>
    </row>
    <row r="20" spans="1:11" ht="78.75">
      <c r="A20" s="1">
        <v>15</v>
      </c>
      <c r="B20" s="1" t="s">
        <v>10</v>
      </c>
      <c r="C20" s="1" t="s">
        <v>125</v>
      </c>
      <c r="D20" s="1" t="s">
        <v>126</v>
      </c>
      <c r="E20" s="1" t="s">
        <v>127</v>
      </c>
      <c r="F20" s="1" t="s">
        <v>151</v>
      </c>
      <c r="G20" s="1" t="s">
        <v>128</v>
      </c>
      <c r="H20" s="1">
        <v>1924618</v>
      </c>
      <c r="I20" s="1">
        <v>286.9</v>
      </c>
      <c r="J20" s="1">
        <f>8829.71*2</f>
        <v>17659.42</v>
      </c>
      <c r="K20" s="13"/>
    </row>
    <row r="21" spans="1:11" ht="66">
      <c r="A21" s="1">
        <v>16</v>
      </c>
      <c r="B21" s="1" t="s">
        <v>10</v>
      </c>
      <c r="C21" s="1" t="s">
        <v>45</v>
      </c>
      <c r="D21" s="1" t="s">
        <v>42</v>
      </c>
      <c r="E21" s="1" t="s">
        <v>46</v>
      </c>
      <c r="F21" s="1" t="s">
        <v>142</v>
      </c>
      <c r="G21" s="1" t="s">
        <v>47</v>
      </c>
      <c r="H21" s="1">
        <v>1246930</v>
      </c>
      <c r="I21" s="2">
        <v>103.6</v>
      </c>
      <c r="J21" s="1">
        <f>8526.7*2</f>
        <v>17053.4</v>
      </c>
      <c r="K21" s="13"/>
    </row>
    <row r="22" spans="1:11" ht="66">
      <c r="A22" s="1">
        <v>17</v>
      </c>
      <c r="B22" s="1" t="s">
        <v>10</v>
      </c>
      <c r="C22" s="1" t="s">
        <v>15</v>
      </c>
      <c r="D22" s="1" t="s">
        <v>12</v>
      </c>
      <c r="E22" s="1" t="s">
        <v>16</v>
      </c>
      <c r="F22" s="1" t="s">
        <v>141</v>
      </c>
      <c r="G22" s="1" t="s">
        <v>17</v>
      </c>
      <c r="H22" s="2">
        <v>1664018</v>
      </c>
      <c r="I22" s="1">
        <v>129.46</v>
      </c>
      <c r="J22" s="1">
        <f>8451.63*2</f>
        <v>16903.26</v>
      </c>
      <c r="K22" s="13"/>
    </row>
    <row r="23" spans="1:11" ht="52.5">
      <c r="A23" s="1">
        <v>18</v>
      </c>
      <c r="B23" s="1" t="s">
        <v>10</v>
      </c>
      <c r="C23" s="1" t="s">
        <v>41</v>
      </c>
      <c r="D23" s="1" t="s">
        <v>42</v>
      </c>
      <c r="E23" s="1" t="s">
        <v>63</v>
      </c>
      <c r="F23" s="1" t="s">
        <v>142</v>
      </c>
      <c r="G23" s="1" t="s">
        <v>65</v>
      </c>
      <c r="H23" s="1">
        <v>18275000</v>
      </c>
      <c r="I23" s="2">
        <v>718</v>
      </c>
      <c r="J23" s="1">
        <f>8360.57*2</f>
        <v>16721.14</v>
      </c>
      <c r="K23" s="13"/>
    </row>
    <row r="24" spans="1:12" ht="52.5">
      <c r="A24" s="1">
        <v>19</v>
      </c>
      <c r="B24" s="1" t="s">
        <v>10</v>
      </c>
      <c r="C24" s="1" t="s">
        <v>48</v>
      </c>
      <c r="D24" s="1" t="s">
        <v>42</v>
      </c>
      <c r="E24" s="1" t="s">
        <v>49</v>
      </c>
      <c r="F24" s="1" t="s">
        <v>150</v>
      </c>
      <c r="G24" s="1" t="s">
        <v>51</v>
      </c>
      <c r="H24" s="1">
        <v>6775180</v>
      </c>
      <c r="I24" s="2">
        <v>299.25</v>
      </c>
      <c r="J24" s="1">
        <f>7200.41*2</f>
        <v>14400.82</v>
      </c>
      <c r="K24" s="13"/>
      <c r="L24" s="14"/>
    </row>
    <row r="25" spans="1:11" ht="52.5">
      <c r="A25" s="1">
        <v>20</v>
      </c>
      <c r="B25" s="1" t="s">
        <v>10</v>
      </c>
      <c r="C25" s="1" t="s">
        <v>41</v>
      </c>
      <c r="D25" s="1" t="s">
        <v>42</v>
      </c>
      <c r="E25" s="1" t="s">
        <v>43</v>
      </c>
      <c r="F25" s="1" t="s">
        <v>142</v>
      </c>
      <c r="G25" s="1" t="s">
        <v>44</v>
      </c>
      <c r="H25" s="1">
        <v>1390200</v>
      </c>
      <c r="I25" s="2">
        <v>60.9</v>
      </c>
      <c r="J25" s="1">
        <f>7050.73*2</f>
        <v>14101.46</v>
      </c>
      <c r="K25" s="13"/>
    </row>
    <row r="26" spans="1:11" ht="52.5">
      <c r="A26" s="1">
        <v>21</v>
      </c>
      <c r="B26" s="1" t="s">
        <v>10</v>
      </c>
      <c r="C26" s="1" t="s">
        <v>41</v>
      </c>
      <c r="D26" s="1" t="s">
        <v>42</v>
      </c>
      <c r="E26" s="1" t="s">
        <v>43</v>
      </c>
      <c r="F26" s="1" t="s">
        <v>142</v>
      </c>
      <c r="G26" s="1" t="s">
        <v>44</v>
      </c>
      <c r="H26" s="1">
        <v>1243290</v>
      </c>
      <c r="I26" s="2">
        <v>55.2</v>
      </c>
      <c r="J26" s="1">
        <f>6774.36*2</f>
        <v>13548.72</v>
      </c>
      <c r="K26" s="13"/>
    </row>
    <row r="27" spans="1:11" ht="52.5">
      <c r="A27" s="1">
        <v>22</v>
      </c>
      <c r="B27" s="1" t="s">
        <v>10</v>
      </c>
      <c r="C27" s="1" t="s">
        <v>48</v>
      </c>
      <c r="D27" s="1" t="s">
        <v>42</v>
      </c>
      <c r="E27" s="1" t="s">
        <v>61</v>
      </c>
      <c r="F27" s="1" t="s">
        <v>150</v>
      </c>
      <c r="G27" s="1" t="s">
        <v>72</v>
      </c>
      <c r="H27" s="1">
        <v>1180407</v>
      </c>
      <c r="I27" s="2">
        <v>73.3</v>
      </c>
      <c r="J27" s="1">
        <f>6379.61*2</f>
        <v>12759.22</v>
      </c>
      <c r="K27" s="13"/>
    </row>
    <row r="28" spans="1:11" ht="52.5">
      <c r="A28" s="1">
        <v>23</v>
      </c>
      <c r="B28" s="1" t="s">
        <v>10</v>
      </c>
      <c r="C28" s="1" t="s">
        <v>48</v>
      </c>
      <c r="D28" s="1" t="s">
        <v>42</v>
      </c>
      <c r="E28" s="1" t="s">
        <v>49</v>
      </c>
      <c r="F28" s="1" t="s">
        <v>142</v>
      </c>
      <c r="G28" s="1" t="s">
        <v>66</v>
      </c>
      <c r="H28" s="1">
        <v>861600</v>
      </c>
      <c r="I28" s="2">
        <v>55.5</v>
      </c>
      <c r="J28" s="1">
        <f>4903.42*2</f>
        <v>9806.84</v>
      </c>
      <c r="K28" s="13"/>
    </row>
    <row r="29" spans="1:11" ht="78.75">
      <c r="A29" s="1">
        <v>24</v>
      </c>
      <c r="B29" s="1" t="s">
        <v>10</v>
      </c>
      <c r="C29" s="1" t="s">
        <v>125</v>
      </c>
      <c r="D29" s="1" t="s">
        <v>126</v>
      </c>
      <c r="E29" s="1" t="s">
        <v>127</v>
      </c>
      <c r="F29" s="1" t="s">
        <v>151</v>
      </c>
      <c r="G29" s="1" t="s">
        <v>128</v>
      </c>
      <c r="H29" s="1">
        <v>1034349</v>
      </c>
      <c r="I29" s="1">
        <v>158.31</v>
      </c>
      <c r="J29" s="1">
        <f>4745.38*2</f>
        <v>9490.76</v>
      </c>
      <c r="K29" s="13"/>
    </row>
    <row r="30" spans="1:11" ht="52.5">
      <c r="A30" s="1">
        <v>25</v>
      </c>
      <c r="B30" s="1" t="s">
        <v>10</v>
      </c>
      <c r="C30" s="1" t="s">
        <v>41</v>
      </c>
      <c r="D30" s="1" t="s">
        <v>42</v>
      </c>
      <c r="E30" s="1" t="s">
        <v>67</v>
      </c>
      <c r="F30" s="1" t="s">
        <v>142</v>
      </c>
      <c r="G30" s="1" t="s">
        <v>44</v>
      </c>
      <c r="H30" s="1">
        <v>590000</v>
      </c>
      <c r="I30" s="2">
        <v>38</v>
      </c>
      <c r="J30" s="1">
        <f>3997.43*2</f>
        <v>7994.86</v>
      </c>
      <c r="K30" s="13"/>
    </row>
    <row r="31" spans="1:11" ht="92.25">
      <c r="A31" s="1">
        <v>26</v>
      </c>
      <c r="B31" s="1" t="s">
        <v>10</v>
      </c>
      <c r="C31" s="1" t="s">
        <v>135</v>
      </c>
      <c r="D31" s="1" t="s">
        <v>136</v>
      </c>
      <c r="E31" s="1" t="s">
        <v>137</v>
      </c>
      <c r="F31" s="1" t="s">
        <v>145</v>
      </c>
      <c r="G31" s="1" t="s">
        <v>138</v>
      </c>
      <c r="H31" s="1">
        <v>717171.35</v>
      </c>
      <c r="I31" s="1">
        <v>172.3</v>
      </c>
      <c r="J31" s="1">
        <f>3945.79*2</f>
        <v>7891.58</v>
      </c>
      <c r="K31" s="13"/>
    </row>
    <row r="32" spans="1:11" ht="52.5">
      <c r="A32" s="1">
        <v>27</v>
      </c>
      <c r="B32" s="1" t="s">
        <v>10</v>
      </c>
      <c r="C32" s="1" t="s">
        <v>48</v>
      </c>
      <c r="D32" s="1" t="s">
        <v>42</v>
      </c>
      <c r="E32" s="1" t="s">
        <v>61</v>
      </c>
      <c r="F32" s="1" t="s">
        <v>150</v>
      </c>
      <c r="G32" s="1" t="s">
        <v>68</v>
      </c>
      <c r="H32" s="1">
        <v>1922900</v>
      </c>
      <c r="I32" s="2">
        <v>86.4</v>
      </c>
      <c r="J32" s="1">
        <f>3751.53*2</f>
        <v>7503.06</v>
      </c>
      <c r="K32" s="13"/>
    </row>
    <row r="33" spans="1:11" ht="52.5">
      <c r="A33" s="1">
        <v>28</v>
      </c>
      <c r="B33" s="1" t="s">
        <v>10</v>
      </c>
      <c r="C33" s="1" t="s">
        <v>52</v>
      </c>
      <c r="D33" s="1" t="s">
        <v>42</v>
      </c>
      <c r="E33" s="1" t="s">
        <v>53</v>
      </c>
      <c r="F33" s="1" t="s">
        <v>142</v>
      </c>
      <c r="G33" s="1" t="s">
        <v>54</v>
      </c>
      <c r="H33" s="1">
        <v>2038357</v>
      </c>
      <c r="I33" s="2">
        <v>142</v>
      </c>
      <c r="J33" s="1">
        <f>3440.37*2</f>
        <v>6880.74</v>
      </c>
      <c r="K33" s="13"/>
    </row>
    <row r="34" spans="1:11" ht="78.75">
      <c r="A34" s="1">
        <v>29</v>
      </c>
      <c r="B34" s="1" t="s">
        <v>10</v>
      </c>
      <c r="C34" s="1" t="s">
        <v>23</v>
      </c>
      <c r="D34" s="1" t="s">
        <v>24</v>
      </c>
      <c r="E34" s="1" t="s">
        <v>25</v>
      </c>
      <c r="F34" s="1" t="s">
        <v>148</v>
      </c>
      <c r="G34" s="1" t="s">
        <v>26</v>
      </c>
      <c r="H34" s="1">
        <v>1378211</v>
      </c>
      <c r="I34" s="1">
        <v>417</v>
      </c>
      <c r="J34" s="1">
        <v>5760.62</v>
      </c>
      <c r="K34" s="13"/>
    </row>
    <row r="35" spans="1:13" ht="52.5">
      <c r="A35" s="1">
        <v>30</v>
      </c>
      <c r="B35" s="1" t="s">
        <v>10</v>
      </c>
      <c r="C35" s="1" t="s">
        <v>48</v>
      </c>
      <c r="D35" s="1" t="s">
        <v>42</v>
      </c>
      <c r="E35" s="2" t="s">
        <v>49</v>
      </c>
      <c r="F35" s="1" t="s">
        <v>150</v>
      </c>
      <c r="G35" s="2" t="s">
        <v>51</v>
      </c>
      <c r="H35" s="2">
        <v>660334</v>
      </c>
      <c r="I35" s="2">
        <v>34</v>
      </c>
      <c r="J35" s="2">
        <f>2792.51*2</f>
        <v>5585.02</v>
      </c>
      <c r="K35" s="11"/>
      <c r="L35" s="12"/>
      <c r="M35" s="12"/>
    </row>
    <row r="36" spans="1:11" ht="92.25">
      <c r="A36" s="1">
        <v>31</v>
      </c>
      <c r="B36" s="1" t="s">
        <v>10</v>
      </c>
      <c r="C36" s="1" t="s">
        <v>117</v>
      </c>
      <c r="D36" s="1" t="s">
        <v>118</v>
      </c>
      <c r="E36" s="1" t="s">
        <v>119</v>
      </c>
      <c r="F36" s="1" t="s">
        <v>161</v>
      </c>
      <c r="G36" s="1" t="s">
        <v>120</v>
      </c>
      <c r="H36" s="1">
        <v>503280</v>
      </c>
      <c r="I36" s="1">
        <v>80.2</v>
      </c>
      <c r="J36" s="1">
        <v>5311.62</v>
      </c>
      <c r="K36" s="13"/>
    </row>
    <row r="37" spans="1:11" ht="52.5">
      <c r="A37" s="1">
        <v>32</v>
      </c>
      <c r="B37" s="1" t="s">
        <v>10</v>
      </c>
      <c r="C37" s="1" t="s">
        <v>48</v>
      </c>
      <c r="D37" s="1" t="s">
        <v>42</v>
      </c>
      <c r="E37" s="1" t="s">
        <v>61</v>
      </c>
      <c r="F37" s="1" t="s">
        <v>142</v>
      </c>
      <c r="G37" s="1" t="s">
        <v>62</v>
      </c>
      <c r="H37" s="1">
        <v>2460600</v>
      </c>
      <c r="I37" s="2">
        <v>167.2</v>
      </c>
      <c r="J37" s="1">
        <f>2457.82*2</f>
        <v>4915.64</v>
      </c>
      <c r="K37" s="13"/>
    </row>
    <row r="38" spans="1:11" ht="66">
      <c r="A38" s="1">
        <v>33</v>
      </c>
      <c r="B38" s="1" t="s">
        <v>10</v>
      </c>
      <c r="C38" s="1" t="s">
        <v>11</v>
      </c>
      <c r="D38" s="1" t="s">
        <v>12</v>
      </c>
      <c r="E38" s="1" t="s">
        <v>13</v>
      </c>
      <c r="F38" s="1" t="s">
        <v>141</v>
      </c>
      <c r="G38" s="1" t="s">
        <v>14</v>
      </c>
      <c r="H38" s="2">
        <v>255305</v>
      </c>
      <c r="I38" s="1">
        <v>63.6</v>
      </c>
      <c r="J38" s="1">
        <f>2401.94*2</f>
        <v>4803.88</v>
      </c>
      <c r="K38" s="13"/>
    </row>
    <row r="39" spans="1:11" ht="92.25">
      <c r="A39" s="1">
        <v>34</v>
      </c>
      <c r="B39" s="1" t="s">
        <v>10</v>
      </c>
      <c r="C39" s="1" t="s">
        <v>125</v>
      </c>
      <c r="D39" s="1" t="s">
        <v>126</v>
      </c>
      <c r="E39" s="1" t="s">
        <v>130</v>
      </c>
      <c r="F39" s="1" t="s">
        <v>165</v>
      </c>
      <c r="G39" s="1" t="s">
        <v>131</v>
      </c>
      <c r="H39" s="1">
        <v>473500</v>
      </c>
      <c r="I39" s="1">
        <v>46.6</v>
      </c>
      <c r="J39" s="1">
        <f>2218.07*2</f>
        <v>4436.14</v>
      </c>
      <c r="K39" s="13"/>
    </row>
    <row r="40" spans="1:11" ht="144.75">
      <c r="A40" s="1">
        <v>35</v>
      </c>
      <c r="B40" s="1" t="s">
        <v>10</v>
      </c>
      <c r="C40" s="1" t="s">
        <v>79</v>
      </c>
      <c r="D40" s="1" t="s">
        <v>80</v>
      </c>
      <c r="E40" s="1" t="s">
        <v>81</v>
      </c>
      <c r="F40" s="1" t="s">
        <v>167</v>
      </c>
      <c r="G40" s="1" t="s">
        <v>82</v>
      </c>
      <c r="H40" s="1">
        <v>402600</v>
      </c>
      <c r="I40" s="1">
        <v>29.4</v>
      </c>
      <c r="J40" s="1">
        <f>2175.89*2</f>
        <v>4351.78</v>
      </c>
      <c r="K40" s="13"/>
    </row>
    <row r="41" spans="1:11" ht="52.5">
      <c r="A41" s="1">
        <v>36</v>
      </c>
      <c r="B41" s="1" t="s">
        <v>10</v>
      </c>
      <c r="C41" s="1" t="s">
        <v>41</v>
      </c>
      <c r="D41" s="1" t="s">
        <v>42</v>
      </c>
      <c r="E41" s="1" t="s">
        <v>43</v>
      </c>
      <c r="F41" s="1" t="s">
        <v>142</v>
      </c>
      <c r="G41" s="1" t="s">
        <v>44</v>
      </c>
      <c r="H41" s="1">
        <v>349000</v>
      </c>
      <c r="I41" s="2">
        <v>19.2</v>
      </c>
      <c r="J41" s="1">
        <f>2054.13*2</f>
        <v>4108.26</v>
      </c>
      <c r="K41" s="13"/>
    </row>
    <row r="42" spans="1:11" ht="78.75">
      <c r="A42" s="1">
        <v>37</v>
      </c>
      <c r="B42" s="1" t="s">
        <v>10</v>
      </c>
      <c r="C42" s="1" t="s">
        <v>132</v>
      </c>
      <c r="D42" s="1" t="s">
        <v>126</v>
      </c>
      <c r="E42" s="1" t="s">
        <v>133</v>
      </c>
      <c r="F42" s="1" t="s">
        <v>158</v>
      </c>
      <c r="G42" s="1" t="s">
        <v>134</v>
      </c>
      <c r="H42" s="1">
        <v>711491</v>
      </c>
      <c r="I42" s="1">
        <v>100.2</v>
      </c>
      <c r="J42" s="1">
        <f>2040.11*2</f>
        <v>4080.22</v>
      </c>
      <c r="K42" s="13"/>
    </row>
    <row r="43" spans="1:11" ht="105">
      <c r="A43" s="1">
        <v>38</v>
      </c>
      <c r="B43" s="4" t="s">
        <v>113</v>
      </c>
      <c r="C43" s="4" t="s">
        <v>114</v>
      </c>
      <c r="D43" s="4" t="s">
        <v>94</v>
      </c>
      <c r="E43" s="4" t="s">
        <v>115</v>
      </c>
      <c r="F43" s="4" t="s">
        <v>153</v>
      </c>
      <c r="G43" s="4" t="s">
        <v>116</v>
      </c>
      <c r="H43" s="4">
        <v>1472725</v>
      </c>
      <c r="I43" s="4">
        <v>247.9</v>
      </c>
      <c r="J43" s="5">
        <f>1659.27893301128*2</f>
        <v>3318.55786602256</v>
      </c>
      <c r="K43" s="13"/>
    </row>
    <row r="44" spans="1:11" ht="66">
      <c r="A44" s="1">
        <v>39</v>
      </c>
      <c r="B44" s="2" t="s">
        <v>10</v>
      </c>
      <c r="C44" s="2" t="s">
        <v>121</v>
      </c>
      <c r="D44" s="2" t="s">
        <v>122</v>
      </c>
      <c r="E44" s="2" t="s">
        <v>123</v>
      </c>
      <c r="F44" s="2" t="s">
        <v>157</v>
      </c>
      <c r="G44" s="2" t="s">
        <v>124</v>
      </c>
      <c r="H44" s="1">
        <v>1235500</v>
      </c>
      <c r="I44" s="1">
        <v>123</v>
      </c>
      <c r="J44" s="2">
        <f>1630.34*2</f>
        <v>3260.68</v>
      </c>
      <c r="K44" s="13"/>
    </row>
    <row r="45" spans="1:11" ht="66">
      <c r="A45" s="1">
        <v>40</v>
      </c>
      <c r="B45" s="2" t="s">
        <v>10</v>
      </c>
      <c r="C45" s="2" t="s">
        <v>86</v>
      </c>
      <c r="D45" s="2" t="s">
        <v>87</v>
      </c>
      <c r="E45" s="2" t="s">
        <v>88</v>
      </c>
      <c r="F45" s="2" t="s">
        <v>160</v>
      </c>
      <c r="G45" s="2" t="s">
        <v>89</v>
      </c>
      <c r="H45" s="2">
        <v>293200</v>
      </c>
      <c r="I45" s="3">
        <v>82.5</v>
      </c>
      <c r="J45" s="2">
        <f>1335.73*2</f>
        <v>2671.46</v>
      </c>
      <c r="K45" s="13"/>
    </row>
    <row r="46" spans="1:11" ht="66">
      <c r="A46" s="1">
        <v>41</v>
      </c>
      <c r="B46" s="4" t="s">
        <v>92</v>
      </c>
      <c r="C46" s="4" t="s">
        <v>97</v>
      </c>
      <c r="D46" s="4" t="s">
        <v>94</v>
      </c>
      <c r="E46" s="4" t="s">
        <v>98</v>
      </c>
      <c r="F46" s="4" t="s">
        <v>168</v>
      </c>
      <c r="G46" s="4" t="s">
        <v>99</v>
      </c>
      <c r="H46" s="4">
        <v>230814</v>
      </c>
      <c r="I46" s="4">
        <v>28.2</v>
      </c>
      <c r="J46" s="5">
        <f>1284.14480034261*2</f>
        <v>2568.28960068522</v>
      </c>
      <c r="K46" s="13"/>
    </row>
    <row r="47" spans="1:11" ht="78.75">
      <c r="A47" s="1">
        <v>42</v>
      </c>
      <c r="B47" s="1" t="s">
        <v>10</v>
      </c>
      <c r="C47" s="1" t="s">
        <v>125</v>
      </c>
      <c r="D47" s="1" t="s">
        <v>126</v>
      </c>
      <c r="E47" s="1" t="s">
        <v>129</v>
      </c>
      <c r="F47" s="1" t="s">
        <v>151</v>
      </c>
      <c r="G47" s="1" t="s">
        <v>128</v>
      </c>
      <c r="H47" s="1">
        <v>254840</v>
      </c>
      <c r="I47" s="1">
        <v>38.6</v>
      </c>
      <c r="J47" s="1">
        <f>1169.15*2</f>
        <v>2338.3</v>
      </c>
      <c r="K47" s="13"/>
    </row>
    <row r="48" spans="1:11" ht="52.5">
      <c r="A48" s="1">
        <v>43</v>
      </c>
      <c r="B48" s="1" t="s">
        <v>10</v>
      </c>
      <c r="C48" s="1" t="s">
        <v>73</v>
      </c>
      <c r="D48" s="1" t="s">
        <v>42</v>
      </c>
      <c r="E48" s="1" t="s">
        <v>74</v>
      </c>
      <c r="F48" s="1" t="s">
        <v>142</v>
      </c>
      <c r="G48" s="1" t="s">
        <v>75</v>
      </c>
      <c r="H48" s="1">
        <v>318000</v>
      </c>
      <c r="I48" s="2">
        <v>18.65</v>
      </c>
      <c r="J48" s="1">
        <f>1093.91*2</f>
        <v>2187.82</v>
      </c>
      <c r="K48" s="13"/>
    </row>
    <row r="49" spans="1:11" ht="78.75">
      <c r="A49" s="1">
        <v>44</v>
      </c>
      <c r="B49" s="1" t="s">
        <v>10</v>
      </c>
      <c r="C49" s="1" t="s">
        <v>27</v>
      </c>
      <c r="D49" s="1" t="s">
        <v>28</v>
      </c>
      <c r="E49" s="1" t="s">
        <v>13</v>
      </c>
      <c r="F49" s="1" t="s">
        <v>154</v>
      </c>
      <c r="G49" s="1" t="s">
        <v>29</v>
      </c>
      <c r="H49" s="1">
        <v>556442</v>
      </c>
      <c r="I49" s="1">
        <v>228.05</v>
      </c>
      <c r="J49" s="1">
        <f>1072.3*2</f>
        <v>2144.6</v>
      </c>
      <c r="K49" s="13"/>
    </row>
    <row r="50" spans="1:11" ht="78.75">
      <c r="A50" s="1">
        <v>45</v>
      </c>
      <c r="B50" s="1" t="s">
        <v>10</v>
      </c>
      <c r="C50" s="1" t="s">
        <v>27</v>
      </c>
      <c r="D50" s="1" t="s">
        <v>28</v>
      </c>
      <c r="E50" s="1" t="s">
        <v>13</v>
      </c>
      <c r="F50" s="1" t="s">
        <v>162</v>
      </c>
      <c r="G50" s="1" t="s">
        <v>40</v>
      </c>
      <c r="H50" s="1">
        <v>1789.32</v>
      </c>
      <c r="I50" s="1">
        <v>80.1</v>
      </c>
      <c r="J50" s="1">
        <f>899.12*2</f>
        <v>1798.24</v>
      </c>
      <c r="K50" s="13"/>
    </row>
    <row r="51" spans="1:13" ht="78.75">
      <c r="A51" s="1">
        <v>46</v>
      </c>
      <c r="B51" s="2" t="s">
        <v>10</v>
      </c>
      <c r="C51" s="2" t="s">
        <v>90</v>
      </c>
      <c r="D51" s="2" t="s">
        <v>87</v>
      </c>
      <c r="E51" s="2" t="s">
        <v>88</v>
      </c>
      <c r="F51" s="2" t="s">
        <v>146</v>
      </c>
      <c r="G51" s="2" t="s">
        <v>91</v>
      </c>
      <c r="H51" s="2">
        <v>2231300</v>
      </c>
      <c r="I51" s="3">
        <v>707.7</v>
      </c>
      <c r="J51" s="2">
        <f>883.56*2</f>
        <v>1767.12</v>
      </c>
      <c r="K51" s="11"/>
      <c r="L51" s="12"/>
      <c r="M51" s="12"/>
    </row>
    <row r="52" spans="1:11" ht="78.75">
      <c r="A52" s="1">
        <v>47</v>
      </c>
      <c r="B52" s="4" t="s">
        <v>92</v>
      </c>
      <c r="C52" s="4" t="s">
        <v>103</v>
      </c>
      <c r="D52" s="4" t="s">
        <v>94</v>
      </c>
      <c r="E52" s="4" t="s">
        <v>104</v>
      </c>
      <c r="F52" s="4" t="s">
        <v>169</v>
      </c>
      <c r="G52" s="4" t="s">
        <v>105</v>
      </c>
      <c r="H52" s="4">
        <v>208232</v>
      </c>
      <c r="I52" s="4">
        <v>17.36</v>
      </c>
      <c r="J52" s="5">
        <f>870.175053510863*2</f>
        <v>1740.350107021726</v>
      </c>
      <c r="K52" s="13"/>
    </row>
    <row r="53" spans="1:16" ht="52.5">
      <c r="A53" s="1">
        <v>48</v>
      </c>
      <c r="B53" s="4" t="s">
        <v>92</v>
      </c>
      <c r="C53" s="4" t="s">
        <v>93</v>
      </c>
      <c r="D53" s="4" t="s">
        <v>94</v>
      </c>
      <c r="E53" s="4" t="s">
        <v>95</v>
      </c>
      <c r="F53" s="4" t="s">
        <v>156</v>
      </c>
      <c r="G53" s="4" t="s">
        <v>96</v>
      </c>
      <c r="H53" s="4">
        <v>1402450</v>
      </c>
      <c r="I53" s="4">
        <v>133.1</v>
      </c>
      <c r="J53" s="5">
        <f>648.955113028624*2</f>
        <v>1297.910226057248</v>
      </c>
      <c r="K53" s="13"/>
      <c r="M53" s="17"/>
      <c r="N53" s="17"/>
      <c r="O53" s="17"/>
      <c r="P53" s="17"/>
    </row>
    <row r="54" spans="1:11" ht="66">
      <c r="A54" s="1">
        <v>49</v>
      </c>
      <c r="B54" s="1" t="s">
        <v>10</v>
      </c>
      <c r="C54" s="1" t="s">
        <v>35</v>
      </c>
      <c r="D54" s="1" t="s">
        <v>28</v>
      </c>
      <c r="E54" s="1" t="s">
        <v>36</v>
      </c>
      <c r="F54" s="1" t="s">
        <v>159</v>
      </c>
      <c r="G54" s="1" t="s">
        <v>37</v>
      </c>
      <c r="H54" s="1">
        <v>336769</v>
      </c>
      <c r="I54" s="1">
        <v>82.5</v>
      </c>
      <c r="J54" s="1">
        <f>354.4*2</f>
        <v>708.8</v>
      </c>
      <c r="K54" s="13"/>
    </row>
    <row r="55" spans="1:11" ht="52.5">
      <c r="A55" s="1">
        <v>50</v>
      </c>
      <c r="B55" s="1" t="s">
        <v>10</v>
      </c>
      <c r="C55" s="1" t="s">
        <v>41</v>
      </c>
      <c r="D55" s="1" t="s">
        <v>42</v>
      </c>
      <c r="E55" s="1" t="s">
        <v>63</v>
      </c>
      <c r="F55" s="1" t="s">
        <v>142</v>
      </c>
      <c r="G55" s="1" t="s">
        <v>64</v>
      </c>
      <c r="H55" s="1">
        <v>14342100</v>
      </c>
      <c r="I55" s="2">
        <v>704</v>
      </c>
      <c r="J55" s="1">
        <f>332.97*2</f>
        <v>665.94</v>
      </c>
      <c r="K55" s="13"/>
    </row>
    <row r="56" spans="1:12" ht="39">
      <c r="A56" s="1">
        <v>51</v>
      </c>
      <c r="B56" s="1" t="s">
        <v>10</v>
      </c>
      <c r="C56" s="1" t="s">
        <v>38</v>
      </c>
      <c r="D56" s="1" t="s">
        <v>28</v>
      </c>
      <c r="E56" s="1" t="s">
        <v>31</v>
      </c>
      <c r="F56" s="1" t="s">
        <v>140</v>
      </c>
      <c r="G56" s="1" t="s">
        <v>39</v>
      </c>
      <c r="H56" s="2">
        <v>346676</v>
      </c>
      <c r="I56" s="2">
        <v>2200</v>
      </c>
      <c r="J56" s="2">
        <v>228.27</v>
      </c>
      <c r="K56" s="11"/>
      <c r="L56" s="12"/>
    </row>
    <row r="57" spans="1:16" ht="66">
      <c r="A57" s="1">
        <v>52</v>
      </c>
      <c r="B57" s="1" t="s">
        <v>10</v>
      </c>
      <c r="C57" s="1" t="s">
        <v>33</v>
      </c>
      <c r="D57" s="1" t="s">
        <v>28</v>
      </c>
      <c r="E57" s="2" t="s">
        <v>31</v>
      </c>
      <c r="F57" s="1" t="s">
        <v>166</v>
      </c>
      <c r="G57" s="2" t="s">
        <v>34</v>
      </c>
      <c r="H57" s="2">
        <v>194380</v>
      </c>
      <c r="I57" s="2">
        <v>36.4</v>
      </c>
      <c r="J57" s="2">
        <f>106.28*2</f>
        <v>212.56</v>
      </c>
      <c r="K57" s="11"/>
      <c r="L57" s="12"/>
      <c r="M57" s="18"/>
      <c r="N57" s="6"/>
      <c r="O57" s="6"/>
      <c r="P57" s="19"/>
    </row>
    <row r="58" spans="1:11" ht="39">
      <c r="A58" s="1">
        <v>53</v>
      </c>
      <c r="B58" s="1" t="s">
        <v>10</v>
      </c>
      <c r="C58" s="1" t="s">
        <v>30</v>
      </c>
      <c r="D58" s="1" t="s">
        <v>28</v>
      </c>
      <c r="E58" s="1" t="s">
        <v>31</v>
      </c>
      <c r="F58" s="1" t="s">
        <v>164</v>
      </c>
      <c r="G58" s="1" t="s">
        <v>32</v>
      </c>
      <c r="H58" s="1">
        <v>164962</v>
      </c>
      <c r="I58" s="1">
        <v>48.3</v>
      </c>
      <c r="J58" s="1">
        <f>89.56*2</f>
        <v>179.12</v>
      </c>
      <c r="K58" s="13"/>
    </row>
    <row r="59" spans="1:11" ht="66">
      <c r="A59" s="1">
        <v>54</v>
      </c>
      <c r="B59" s="1" t="s">
        <v>10</v>
      </c>
      <c r="C59" s="1" t="s">
        <v>76</v>
      </c>
      <c r="D59" s="1" t="s">
        <v>12</v>
      </c>
      <c r="E59" s="1" t="s">
        <v>77</v>
      </c>
      <c r="F59" s="1" t="s">
        <v>163</v>
      </c>
      <c r="G59" s="1" t="s">
        <v>78</v>
      </c>
      <c r="H59" s="1">
        <v>433970</v>
      </c>
      <c r="I59" s="1">
        <v>78.5</v>
      </c>
      <c r="J59" s="1">
        <f>72.29*2</f>
        <v>144.58</v>
      </c>
      <c r="K59" s="13"/>
    </row>
    <row r="60" spans="1:11" ht="12.75">
      <c r="A60" s="6"/>
      <c r="B60" s="6"/>
      <c r="C60" s="6"/>
      <c r="D60" s="6"/>
      <c r="E60" s="6"/>
      <c r="F60" s="6"/>
      <c r="G60" s="6"/>
      <c r="H60" s="6"/>
      <c r="I60" s="7"/>
      <c r="J60" s="7"/>
      <c r="K60" s="15"/>
    </row>
    <row r="61" spans="10:11" ht="12.75">
      <c r="J61" s="15"/>
      <c r="K61" s="15"/>
    </row>
    <row r="62" ht="12.75">
      <c r="I62" s="16"/>
    </row>
    <row r="64" ht="12.75">
      <c r="I64" s="16"/>
    </row>
  </sheetData>
  <sheetProtection/>
  <autoFilter ref="A5:K61"/>
  <mergeCells count="13">
    <mergeCell ref="I4:I5"/>
    <mergeCell ref="J4:J5"/>
    <mergeCell ref="K4:K5"/>
    <mergeCell ref="A2:J2"/>
    <mergeCell ref="A3:J3"/>
    <mergeCell ref="A4:A5"/>
    <mergeCell ref="B4:B5"/>
    <mergeCell ref="C4:C5"/>
    <mergeCell ref="D4:D5"/>
    <mergeCell ref="E4:E5"/>
    <mergeCell ref="G4:G5"/>
    <mergeCell ref="F4:F5"/>
    <mergeCell ref="H4:H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olena402</dc:creator>
  <cp:keywords/>
  <dc:description/>
  <cp:lastModifiedBy>hp</cp:lastModifiedBy>
  <cp:lastPrinted>2020-05-22T05:06:46Z</cp:lastPrinted>
  <dcterms:created xsi:type="dcterms:W3CDTF">2020-05-20T11:05:50Z</dcterms:created>
  <dcterms:modified xsi:type="dcterms:W3CDTF">2020-07-03T16:25:10Z</dcterms:modified>
  <cp:category/>
  <cp:version/>
  <cp:contentType/>
  <cp:contentStatus/>
</cp:coreProperties>
</file>