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БАЛАНС" sheetId="1" r:id="rId1"/>
    <sheet name="Ф№2" sheetId="2" r:id="rId2"/>
    <sheet name="Ф5" sheetId="3" state="hidden" r:id="rId3"/>
    <sheet name="Додаток 3" sheetId="4" state="hidden" r:id="rId4"/>
  </sheets>
  <externalReferences>
    <externalReference r:id="rId7"/>
  </externalReferences>
  <definedNames/>
  <calcPr fullCalcOnLoad="1"/>
</workbook>
</file>

<file path=xl/comments2.xml><?xml version="1.0" encoding="utf-8"?>
<comments xmlns="http://schemas.openxmlformats.org/spreadsheetml/2006/main">
  <authors>
    <author>Харченко</author>
  </authors>
  <commentList>
    <comment ref="CB3" authorId="0">
      <text>
        <r>
          <rPr>
            <b/>
            <sz val="8"/>
            <rFont val="Tahoma"/>
            <family val="0"/>
          </rPr>
          <t>Харченко:</t>
        </r>
        <r>
          <rPr>
            <sz val="8"/>
            <rFont val="Tahoma"/>
            <family val="0"/>
          </rPr>
          <t xml:space="preserve">
не забываем менять квартальность
</t>
        </r>
      </text>
    </comment>
  </commentList>
</comments>
</file>

<file path=xl/sharedStrings.xml><?xml version="1.0" encoding="utf-8"?>
<sst xmlns="http://schemas.openxmlformats.org/spreadsheetml/2006/main" count="364" uniqueCount="298">
  <si>
    <t>Актив</t>
  </si>
  <si>
    <t>Код рядка</t>
  </si>
  <si>
    <t>I. Необоротні активи</t>
  </si>
  <si>
    <t>Нематеріальні активи</t>
  </si>
  <si>
    <t>первісна вартість</t>
  </si>
  <si>
    <t>накопичена амортизація</t>
  </si>
  <si>
    <t>Незавершені капітальні інвестиції</t>
  </si>
  <si>
    <t>Основні засоби</t>
  </si>
  <si>
    <t>1010</t>
  </si>
  <si>
    <t>знос</t>
  </si>
  <si>
    <t>Інвестиційна нерухомість</t>
  </si>
  <si>
    <t xml:space="preserve">   Первісна вартість інвестиційної нерухомості</t>
  </si>
  <si>
    <t>1016</t>
  </si>
  <si>
    <t xml:space="preserve">   Знос інвестиційної нерухомості</t>
  </si>
  <si>
    <t>1017</t>
  </si>
  <si>
    <t>Довгострокові біологічні активи</t>
  </si>
  <si>
    <t xml:space="preserve">   Первісна вартість довгострокових біологічних активів</t>
  </si>
  <si>
    <t>1021</t>
  </si>
  <si>
    <t xml:space="preserve">   Накопичена амортизація довгострокових біологічних активів</t>
  </si>
  <si>
    <t>1022</t>
  </si>
  <si>
    <t>Довгострокові фінансові інвестиції:</t>
  </si>
  <si>
    <t>які обліковуються за методом участі в капіталі інших підприємств</t>
  </si>
  <si>
    <t>інші фінансові інвестиції</t>
  </si>
  <si>
    <t>Довгострокова дебіторська заборгованість</t>
  </si>
  <si>
    <t>Відстрочені податкові активи</t>
  </si>
  <si>
    <t>Гудвіл</t>
  </si>
  <si>
    <t>1050</t>
  </si>
  <si>
    <t>Відстрочені аквізиційні витрати</t>
  </si>
  <si>
    <t>1060</t>
  </si>
  <si>
    <t>Залишок коштів у централізованих страхових резервних фондах</t>
  </si>
  <si>
    <t>1065</t>
  </si>
  <si>
    <t>Інші необоротні активи</t>
  </si>
  <si>
    <t>Усього за розділом I</t>
  </si>
  <si>
    <t>II. Оборотні активи</t>
  </si>
  <si>
    <t>Запаси</t>
  </si>
  <si>
    <t>Виробничі запаси</t>
  </si>
  <si>
    <t>1101</t>
  </si>
  <si>
    <t>Незавершене виробництво</t>
  </si>
  <si>
    <t>1102</t>
  </si>
  <si>
    <t>Готова продукція</t>
  </si>
  <si>
    <t>1103</t>
  </si>
  <si>
    <t>Товари</t>
  </si>
  <si>
    <t>1104</t>
  </si>
  <si>
    <t>Поточні біологічні активи</t>
  </si>
  <si>
    <t>Депозити перестрахування</t>
  </si>
  <si>
    <t>1115</t>
  </si>
  <si>
    <t>Векселі одержані</t>
  </si>
  <si>
    <t>1120</t>
  </si>
  <si>
    <t>Дебіторська заборгованість за продукцію, товари, роботи, послуги</t>
  </si>
  <si>
    <t>Дебіторська заборгованість за розрахунками:</t>
  </si>
  <si>
    <t>за виданими авансами</t>
  </si>
  <si>
    <t>з бюджетом</t>
  </si>
  <si>
    <t>у тому числі з податку на прибуток</t>
  </si>
  <si>
    <t>Дебіторська заборгованість за розрахунками з нарахованих доходів</t>
  </si>
  <si>
    <t>1140</t>
  </si>
  <si>
    <t>Дебіторська заборгованість за розрахунками із внутрішніх розрахунків</t>
  </si>
  <si>
    <t>1145</t>
  </si>
  <si>
    <t>Інша поточна дебіторська заборгованість</t>
  </si>
  <si>
    <t>Поточні фінансові інвестиції</t>
  </si>
  <si>
    <t>Гроші та їх еквіваленти</t>
  </si>
  <si>
    <t>Готівка</t>
  </si>
  <si>
    <t>1166</t>
  </si>
  <si>
    <t>Рахунки в банках</t>
  </si>
  <si>
    <t>1167</t>
  </si>
  <si>
    <t>Витрати майбутніх періодів</t>
  </si>
  <si>
    <t>Частка перестраховика у страхових резервах</t>
  </si>
  <si>
    <t>1180</t>
  </si>
  <si>
    <t>у тому числі в:
резервах довгострокових зобов'язань</t>
  </si>
  <si>
    <t>1181</t>
  </si>
  <si>
    <t>резервах збитків або резервах належних виплат</t>
  </si>
  <si>
    <t>1182</t>
  </si>
  <si>
    <t>резервах незароблених премій</t>
  </si>
  <si>
    <t>1183</t>
  </si>
  <si>
    <t>інших страхових резервах</t>
  </si>
  <si>
    <t>1184</t>
  </si>
  <si>
    <t>Інші оборотні активи</t>
  </si>
  <si>
    <t>Усього за розділом II</t>
  </si>
  <si>
    <r>
      <t xml:space="preserve">III. </t>
    </r>
    <r>
      <rPr>
        <b/>
        <sz val="11"/>
        <color indexed="8"/>
        <rFont val="Times New Roman"/>
        <family val="1"/>
      </rPr>
      <t>Необоротні активи, утримувані для продажу, та групи вибуття</t>
    </r>
  </si>
  <si>
    <t>Баланс</t>
  </si>
  <si>
    <t>Пасив</t>
  </si>
  <si>
    <t>Код
рядка</t>
  </si>
  <si>
    <t>I. Власний капітал</t>
  </si>
  <si>
    <t>Зареєстрований (пайовий) капітал</t>
  </si>
  <si>
    <t>Внески до незареєстрованого статутного капіталу</t>
  </si>
  <si>
    <t>1401</t>
  </si>
  <si>
    <t>Капітал у дооцінках</t>
  </si>
  <si>
    <t>Додатковий капітал</t>
  </si>
  <si>
    <t>Емісійний дохід</t>
  </si>
  <si>
    <t>1411</t>
  </si>
  <si>
    <t>Накопичені курсові різниці</t>
  </si>
  <si>
    <t>1412</t>
  </si>
  <si>
    <t>Резервний капітал</t>
  </si>
  <si>
    <t>Нерозподілений прибуток (непокритий збиток)</t>
  </si>
  <si>
    <t>Неоплачений капітал</t>
  </si>
  <si>
    <t>Вилучений капітал</t>
  </si>
  <si>
    <t>Інші резерви</t>
  </si>
  <si>
    <t>1435</t>
  </si>
  <si>
    <t>II. Довгострокові зобов'язання і забезпечення</t>
  </si>
  <si>
    <t>Відстрочені податкові зобов'язання</t>
  </si>
  <si>
    <t>Пенсійні зобов'язання</t>
  </si>
  <si>
    <t>1505</t>
  </si>
  <si>
    <t>Довгострокові кредити банків</t>
  </si>
  <si>
    <t>Інші довгострокові зобов'язання</t>
  </si>
  <si>
    <t>Довгострокові забезпечення</t>
  </si>
  <si>
    <t>Довгострокові забезпечення витрат персоналу</t>
  </si>
  <si>
    <t>1521</t>
  </si>
  <si>
    <t>Цільове фінансування</t>
  </si>
  <si>
    <t>Благодійна допомога</t>
  </si>
  <si>
    <t>1526</t>
  </si>
  <si>
    <t>Страхові резерви</t>
  </si>
  <si>
    <t>1530</t>
  </si>
  <si>
    <t>у тому числі:
резерв довгострокових зобов'язань</t>
  </si>
  <si>
    <t>1531</t>
  </si>
  <si>
    <t>резерв збитків або резерв належних виплат</t>
  </si>
  <si>
    <t>1532</t>
  </si>
  <si>
    <t>резерв незароблених премій</t>
  </si>
  <si>
    <t>1533</t>
  </si>
  <si>
    <t>інші страхові резерви</t>
  </si>
  <si>
    <t>1534</t>
  </si>
  <si>
    <t>Інвестиційні контракти</t>
  </si>
  <si>
    <t>1535</t>
  </si>
  <si>
    <t>Призовий фонд</t>
  </si>
  <si>
    <t>1540</t>
  </si>
  <si>
    <t>Резерв на виплату джек-поту</t>
  </si>
  <si>
    <t>1545</t>
  </si>
  <si>
    <r>
      <t>IІІ. Поточні зобов'язання</t>
    </r>
    <r>
      <rPr>
        <sz val="11"/>
        <color indexed="8"/>
        <rFont val="Times New Roman"/>
        <family val="1"/>
      </rPr>
      <t xml:space="preserve"> </t>
    </r>
    <r>
      <rPr>
        <b/>
        <sz val="11"/>
        <color indexed="8"/>
        <rFont val="Times New Roman"/>
        <family val="1"/>
      </rPr>
      <t>і забезпечення</t>
    </r>
  </si>
  <si>
    <t>Короткострокові кредити банків</t>
  </si>
  <si>
    <t>Векселі видані</t>
  </si>
  <si>
    <t>1605</t>
  </si>
  <si>
    <t>Поточна кредиторська заборгованість за:</t>
  </si>
  <si>
    <t xml:space="preserve"> </t>
  </si>
  <si>
    <t>довгостроковими зобов'язаннями</t>
  </si>
  <si>
    <t>1610</t>
  </si>
  <si>
    <t>товари, роботи, послуги</t>
  </si>
  <si>
    <t>розрахунками з бюджетом</t>
  </si>
  <si>
    <t>розрахунками зі страхування</t>
  </si>
  <si>
    <t>розрахунками з оплати праці</t>
  </si>
  <si>
    <t>Поточна кредиторська заборгованість за одержаними авансами</t>
  </si>
  <si>
    <t>1635</t>
  </si>
  <si>
    <t>Поточна кредиторська заборгованість за розрахунками з учасниками</t>
  </si>
  <si>
    <t>1640</t>
  </si>
  <si>
    <t>Поточна кредиторська заборгованість із внутрішніх розрахунків</t>
  </si>
  <si>
    <t>1645</t>
  </si>
  <si>
    <t>Поточна кредиторська заборгованість за страховою діяльністю</t>
  </si>
  <si>
    <t>1650</t>
  </si>
  <si>
    <t>Поточні забезпечення</t>
  </si>
  <si>
    <t>Доходи майбутніх періодів</t>
  </si>
  <si>
    <t>Відстрочені комісійні доходи від перестраховиків</t>
  </si>
  <si>
    <t>1670</t>
  </si>
  <si>
    <t>Інші поточні зобов'язання</t>
  </si>
  <si>
    <t>Усього за розділом IІІ</t>
  </si>
  <si>
    <t>ІV. Зобов'язання, пов'язані з необоротними активами,</t>
  </si>
  <si>
    <t>утримуваними для продажу, та групами вибуття</t>
  </si>
  <si>
    <t>V. Чиста вартість активів недержавного пенсійного фонду</t>
  </si>
  <si>
    <t>1800</t>
  </si>
  <si>
    <t>Стаття</t>
  </si>
  <si>
    <t>За звітний період</t>
  </si>
  <si>
    <t>За аналогічний період попереднього року</t>
  </si>
  <si>
    <t>Чистий дохід від реалізації продукції (товарів, робіт, послуг)</t>
  </si>
  <si>
    <t>Чисті зароблені страхові премії</t>
  </si>
  <si>
    <t>Премії підписані, валова сума</t>
  </si>
  <si>
    <t>Премії, передані у перестрахування</t>
  </si>
  <si>
    <t>Зміна резерву незароблених премій, валова сума</t>
  </si>
  <si>
    <t>Зміна частки перестраховиків у резерві незароблених премій</t>
  </si>
  <si>
    <t>Собівартість реалізованої продукції (товарів, робіт, послуг)</t>
  </si>
  <si>
    <t>Чисті понесені збитки за страховими виплатами</t>
  </si>
  <si>
    <t>Валовий:</t>
  </si>
  <si>
    <t>Дохід (витрати) від зміни у резервах довгострокових зобов'язань</t>
  </si>
  <si>
    <t>Дохід (витрати) від зміни інших страхових резервів</t>
  </si>
  <si>
    <t>Зміна інших страхових резервів, валова сума</t>
  </si>
  <si>
    <t>Зміна частки перестраховиків в інших страхових резервах</t>
  </si>
  <si>
    <t>Інші операційні доходи</t>
  </si>
  <si>
    <t>Дохід від зміни вартості активів, які оцінюються за справедливою вартістю</t>
  </si>
  <si>
    <t>Дохід від первісного визнання біологічних активів і сільськогосподарської продукції</t>
  </si>
  <si>
    <t>Дохід від використання коштів, вивільнених від оподаткування</t>
  </si>
  <si>
    <t>Адміністративні витрати</t>
  </si>
  <si>
    <t>Витрати на збут</t>
  </si>
  <si>
    <t>Інші операційні витрати</t>
  </si>
  <si>
    <t>Витрат від зміни вартості активів, які оцінюються за справедливою вартістю</t>
  </si>
  <si>
    <t>Витрат від первісного визнання біологічних активів і сільськогосподарської продукції</t>
  </si>
  <si>
    <t>Фінансовий результат від операційної діяльності:</t>
  </si>
  <si>
    <t>Дохід від участі в капіталі</t>
  </si>
  <si>
    <t>Інші фінансові доходи</t>
  </si>
  <si>
    <t>Інші доходи</t>
  </si>
  <si>
    <t>Дохід від благодійної допомоги</t>
  </si>
  <si>
    <t>Фінансові витрати</t>
  </si>
  <si>
    <t>Втрати від участі в капіталі</t>
  </si>
  <si>
    <t>Інші витрати</t>
  </si>
  <si>
    <t>Прибуток (збиток) від впливу інфляції на монетарні статті</t>
  </si>
  <si>
    <t>Фінансовий результат до оподаткування:</t>
  </si>
  <si>
    <t>Витрати (дохід) з податку на прибуток</t>
  </si>
  <si>
    <t>Прибуток (збиток) від припиненої діяльності після оподаткування</t>
  </si>
  <si>
    <t>Чистий фінансовий результат:</t>
  </si>
  <si>
    <t>II. СУКУПНИЙ ДОХІД</t>
  </si>
  <si>
    <t>Дооцінка (уцінка) необоротних активів</t>
  </si>
  <si>
    <t>Дооцінка (уцінка) фінансових інструментів</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</si>
  <si>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</si>
  <si>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</si>
  <si>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</si>
  <si>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</si>
  <si>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</si>
  <si>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</si>
  <si>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</si>
  <si>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Назва статті</t>
  </si>
  <si>
    <t>Матеріальні затрати</t>
  </si>
  <si>
    <t>Витрати на оплату праці</t>
  </si>
  <si>
    <t>Відрахування на соціальні заходи</t>
  </si>
  <si>
    <t>Амортизація</t>
  </si>
  <si>
    <t>Разом</t>
  </si>
  <si>
    <t>ІV. РОЗРАХУНОК ПОКАЗНИКІВ ПРИБУТКОВОСТІ АКЦІЙ</t>
  </si>
  <si>
    <t>Середньорічна кількість простих акцій</t>
  </si>
  <si>
    <t>Скоригована середньорічна кількість простих акцій</t>
  </si>
  <si>
    <t>Чистий прибуток (збиток) на одну просту акцію</t>
  </si>
  <si>
    <t>Скоригований чистий прибуток (збиток) на одну просту акцію</t>
  </si>
  <si>
    <t>Дивіденди на одну просту акцію</t>
  </si>
  <si>
    <t>(*) Приведений</t>
  </si>
  <si>
    <t>Додаток 3 до Положення про порядок здійснення аналізу фінансового стану підприємств, що підлягають приватизації</t>
  </si>
  <si>
    <t xml:space="preserve">Зведена таблиця фінансових показників </t>
  </si>
  <si>
    <t>Показник</t>
  </si>
  <si>
    <t>Нормативне значення</t>
  </si>
  <si>
    <t>(на початок періоду)</t>
  </si>
  <si>
    <t>(на кінець періоду)</t>
  </si>
  <si>
    <t>1. Аналіз майнового стану підприємства</t>
  </si>
  <si>
    <t>1.1. Коефіцієнт зносу основних засобів</t>
  </si>
  <si>
    <t>зменшення</t>
  </si>
  <si>
    <t>1.2.Коефіцієнт оновлення основних засобів</t>
  </si>
  <si>
    <t>збільшення</t>
  </si>
  <si>
    <t>х</t>
  </si>
  <si>
    <t>1.3.Коефіцієнт вибуття</t>
  </si>
  <si>
    <t>повинен бути менше ніж коефіцієнт оновлення основних засобів</t>
  </si>
  <si>
    <t>2. Аналіз ліквідності підприємства</t>
  </si>
  <si>
    <t>2.1.Коефіцієнт покриття</t>
  </si>
  <si>
    <t>&gt;1</t>
  </si>
  <si>
    <t>2.2.Коефіцієнт швидкої ліквідності</t>
  </si>
  <si>
    <t>0,6 - 0,8</t>
  </si>
  <si>
    <t>2.3.Коефіцієнт абсолютної ліквідності</t>
  </si>
  <si>
    <t>&gt;0                  збільшення</t>
  </si>
  <si>
    <t>2.4.Чистий оборотний капітал</t>
  </si>
  <si>
    <t xml:space="preserve">3. Аналіз платоспроможності (фінансової стійкості) підприємства </t>
  </si>
  <si>
    <t>3.1Коефіцієнт платоспроможності (автономії)</t>
  </si>
  <si>
    <t>&gt;0,5</t>
  </si>
  <si>
    <t>3.2.Коефіцієнт фінансування</t>
  </si>
  <si>
    <t>&lt;1                зменшення</t>
  </si>
  <si>
    <t>3.3.Коефіцієнт забезпеченості власними оборотними засобами</t>
  </si>
  <si>
    <t>&gt;0,1</t>
  </si>
  <si>
    <t>3.4.Коефіцієнт маневреності власного капіталу</t>
  </si>
  <si>
    <t>4. Аналіз ділової активності підприємства</t>
  </si>
  <si>
    <t>4.1.Коефіцієнт оборотності активів</t>
  </si>
  <si>
    <t>*</t>
  </si>
  <si>
    <t>4.2.Коефіцієнт оборотності кредиторської заборгованості</t>
  </si>
  <si>
    <t>4.3.Коефіцієнт оборотності дебіторської заборгованості</t>
  </si>
  <si>
    <t>4.4.Строк погашення дебіторської заборгованості</t>
  </si>
  <si>
    <t>4.5.Строк погашення кредиторської заборгованості</t>
  </si>
  <si>
    <t>4.6.Коефіцієнт оборотності матеріальних запасів</t>
  </si>
  <si>
    <t>4.7.Коефіцієнт оборотності основних засобів (фондовіддача)</t>
  </si>
  <si>
    <t>4.8.Коефіцієнт оборотності власного капіталу</t>
  </si>
  <si>
    <t>5. Аналіз рентабельності підприємства</t>
  </si>
  <si>
    <t>5.1.Коефіцієнт рентабельності активів</t>
  </si>
  <si>
    <t>5.2.Коефіцієнт рентабельності власного капіталу</t>
  </si>
  <si>
    <t>5.3.Коефіцієнт рентабельності діяльності</t>
  </si>
  <si>
    <t>5.4.Коефіцієнт рентабельності продукції</t>
  </si>
  <si>
    <t>*для розрахунку зазначених показників (коефіцієнтів) дані звіту про фінансові результати приведені до річних значень</t>
  </si>
  <si>
    <t>Примітки до фінансової звітності</t>
  </si>
  <si>
    <t>Форма 5</t>
  </si>
  <si>
    <t>ІІ Основні засоби</t>
  </si>
  <si>
    <t>2010 рік</t>
  </si>
  <si>
    <t>2011 рік</t>
  </si>
  <si>
    <t>2009 рік</t>
  </si>
  <si>
    <t>Основні засоби (разом)</t>
  </si>
  <si>
    <t>надійшло за рік</t>
  </si>
  <si>
    <t>260 (5)</t>
  </si>
  <si>
    <t>вибуло за рік</t>
  </si>
  <si>
    <t>260 (8)</t>
  </si>
  <si>
    <t>Що передує звітному</t>
  </si>
  <si>
    <t>Квартальность</t>
  </si>
  <si>
    <t>01.01.2015</t>
  </si>
  <si>
    <t>5</t>
  </si>
  <si>
    <t>прибуток/збиток</t>
  </si>
  <si>
    <t>2090 (2095)</t>
  </si>
  <si>
    <t>2190 (2195)</t>
  </si>
  <si>
    <t>2290 (2295)</t>
  </si>
  <si>
    <t>2350 (2355)</t>
  </si>
  <si>
    <t>01.01.2013р</t>
  </si>
  <si>
    <t>Розрахунок провів: Гусєва С.  (головний спеціаліст)</t>
  </si>
  <si>
    <t>01.01.2014р</t>
  </si>
  <si>
    <t>І квартал 2015 року</t>
  </si>
  <si>
    <r>
      <t>Висновок:</t>
    </r>
    <r>
      <rPr>
        <sz val="10"/>
        <rFont val="Arial"/>
        <family val="0"/>
      </rPr>
      <t xml:space="preserve"> </t>
    </r>
  </si>
  <si>
    <t>Вирішення питання застосування управлінських рішень щодо                  доцільно приймати з урахуванням результатів проведенного аналізу, враховуючи  п. 4.3 Положення про порядок здійснення аналізу фінансового стану підприємств, що підлягають приватизації затвердженого наказом Міністерства фінансів України, Фонду державного майна України від 26 січня 2001 р. №49/121 (із змінами та доповненнями).</t>
  </si>
  <si>
    <t>01.01.2012</t>
  </si>
  <si>
    <t>01.01.2016</t>
  </si>
  <si>
    <t>4</t>
  </si>
  <si>
    <t>3</t>
  </si>
  <si>
    <t>30.03.2016</t>
  </si>
  <si>
    <t>01.04.2016</t>
  </si>
  <si>
    <t>67118</t>
  </si>
  <si>
    <t>345</t>
  </si>
  <si>
    <t>67016</t>
  </si>
  <si>
    <t>460</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</si>
</sst>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
    <numFmt numFmtId="191" formatCode="000000"/>
    <numFmt numFmtId="192" formatCode="#,##0.0"/>
    <numFmt numFmtId="193" formatCode="0.0%"/>
  </numFmts>
  <fonts count="62">
    <font>
      <sz val="10"/>
      <name val="Arial"/>
      <family val="0"/>
    </font>
    <font>
      <sz val="11"/>
      <color indexed="8"/>
      <name val="Times New Roman"/>
      <family val="1"/>
    </font>
    <font>
      <sz val="10"/>
      <color indexed="8"/>
      <name val="Times New Roman"/>
      <family val="1"/>
    </font>
    <font>
      <b/>
      <sz val="11"/>
      <color indexed="8"/>
      <name val="Times New Roman"/>
      <family val="1"/>
    </font>
    <font>
      <sz val="11"/>
      <name val="Times New Roman"/>
      <family val="1"/>
    </font>
    <font>
      <b/>
      <sz val="10"/>
      <color indexed="8"/>
      <name val="Times New Roman"/>
      <family val="1"/>
    </font>
    <font>
      <sz val="8"/>
      <name val="Tahoma"/>
      <family val="0"/>
    </font>
    <font>
      <b/>
      <sz val="8"/>
      <name val="Tahoma"/>
      <family val="0"/>
    </font>
    <font>
      <sz val="8"/>
      <name val="Arial"/>
      <family val="0"/>
    </font>
    <font>
      <sz val="10"/>
      <name val="Arial Cyr"/>
      <family val="2"/>
    </font>
    <font>
      <u val="single"/>
      <sz val="12"/>
      <name val="Arial Cyr"/>
      <family val="2"/>
    </font>
    <font>
      <sz val="12"/>
      <name val="Arial Cyr"/>
      <family val="2"/>
    </font>
    <font>
      <b/>
      <i/>
      <sz val="12"/>
      <name val="Times New Roman"/>
      <family val="1"/>
    </font>
    <font>
      <b/>
      <i/>
      <sz val="11"/>
      <name val="Times New Roman"/>
      <family val="1"/>
    </font>
    <font>
      <b/>
      <sz val="10"/>
      <name val="Times New Roman"/>
      <family val="1"/>
    </font>
    <font>
      <sz val="10"/>
      <name val="Times New Roman"/>
      <family val="1"/>
    </font>
    <font>
      <b/>
      <sz val="12"/>
      <name val="Times New Roman"/>
      <family val="1"/>
    </font>
    <font>
      <b/>
      <sz val="12"/>
      <name val="Arial Cyr"/>
      <family val="2"/>
    </font>
    <font>
      <sz val="12"/>
      <name val="Times New Roman"/>
      <family val="1"/>
    </font>
    <font>
      <b/>
      <sz val="10"/>
      <name val="Arial Cyr"/>
      <family val="2"/>
    </font>
    <font>
      <sz val="8"/>
      <name val="Arial Cyr"/>
      <family val="2"/>
    </font>
    <font>
      <b/>
      <sz val="8"/>
      <name val="Arial Cyr"/>
      <family val="2"/>
    </font>
    <font>
      <b/>
      <sz val="12"/>
      <color indexed="10"/>
      <name val="Arial"/>
      <family val="2"/>
    </font>
    <font>
      <b/>
      <sz val="11"/>
      <color indexed="12"/>
      <name val="Times New Roman"/>
      <family val="1"/>
    </font>
    <font>
      <b/>
      <sz val="10"/>
      <color indexed="10"/>
      <name val="Times New Roman"/>
      <family val="1"/>
    </font>
    <font>
      <b/>
      <sz val="10"/>
      <color indexed="10"/>
      <name val="Arial"/>
      <family val="0"/>
    </font>
    <font>
      <b/>
      <u val="single"/>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9"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2" borderId="0" applyNumberFormat="0" applyBorder="0" applyAlignment="0" applyProtection="0"/>
  </cellStyleXfs>
  <cellXfs count="367">
    <xf numFmtId="0" fontId="0" fillId="0" borderId="0" xfId="0" applyAlignment="1">
      <alignment/>
    </xf>
    <xf numFmtId="0" fontId="1" fillId="0" borderId="10" xfId="0" applyNumberFormat="1" applyFont="1" applyBorder="1" applyAlignment="1">
      <alignment wrapText="1"/>
    </xf>
    <xf numFmtId="0" fontId="1" fillId="0" borderId="11" xfId="0" applyNumberFormat="1" applyFont="1" applyBorder="1" applyAlignment="1">
      <alignment wrapText="1"/>
    </xf>
    <xf numFmtId="0" fontId="1" fillId="0" borderId="12" xfId="0" applyNumberFormat="1" applyFont="1" applyBorder="1" applyAlignment="1">
      <alignment wrapText="1"/>
    </xf>
    <xf numFmtId="0" fontId="1" fillId="0" borderId="10" xfId="0" applyNumberFormat="1" applyFont="1" applyBorder="1" applyAlignment="1">
      <alignment/>
    </xf>
    <xf numFmtId="0" fontId="1" fillId="0" borderId="11" xfId="0" applyNumberFormat="1" applyFont="1" applyBorder="1" applyAlignment="1">
      <alignment/>
    </xf>
    <xf numFmtId="0" fontId="1" fillId="0" borderId="12" xfId="0" applyNumberFormat="1" applyFont="1" applyBorder="1" applyAlignment="1">
      <alignment/>
    </xf>
    <xf numFmtId="0" fontId="1" fillId="0" borderId="10" xfId="0" applyNumberFormat="1" applyFont="1" applyBorder="1" applyAlignment="1">
      <alignment vertical="center" wrapText="1"/>
    </xf>
    <xf numFmtId="0" fontId="1" fillId="0" borderId="11" xfId="0" applyNumberFormat="1" applyFont="1" applyBorder="1" applyAlignment="1">
      <alignment vertical="center" wrapText="1"/>
    </xf>
    <xf numFmtId="0" fontId="1" fillId="0" borderId="12" xfId="0" applyNumberFormat="1" applyFont="1" applyBorder="1" applyAlignment="1">
      <alignment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1" fillId="0" borderId="10" xfId="0" applyNumberFormat="1" applyFont="1" applyBorder="1" applyAlignment="1">
      <alignment vertical="center"/>
    </xf>
    <xf numFmtId="0" fontId="1" fillId="0" borderId="11" xfId="0" applyNumberFormat="1" applyFont="1" applyBorder="1" applyAlignment="1">
      <alignment vertical="center"/>
    </xf>
    <xf numFmtId="0" fontId="1" fillId="0" borderId="12" xfId="0" applyNumberFormat="1" applyFont="1" applyBorder="1" applyAlignment="1">
      <alignmen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0" fillId="0" borderId="13" xfId="0" applyNumberFormat="1" applyBorder="1" applyAlignment="1">
      <alignment horizontal="center" vertical="center"/>
    </xf>
    <xf numFmtId="0" fontId="0" fillId="0" borderId="14" xfId="0" applyNumberFormat="1" applyBorder="1" applyAlignment="1">
      <alignment horizontal="center" vertical="center"/>
    </xf>
    <xf numFmtId="49" fontId="0" fillId="0" borderId="10" xfId="0" applyNumberFormat="1" applyBorder="1" applyAlignment="1">
      <alignment/>
    </xf>
    <xf numFmtId="0" fontId="2" fillId="0" borderId="11" xfId="0" applyFont="1" applyFill="1" applyBorder="1" applyAlignment="1">
      <alignment vertical="center" wrapText="1"/>
    </xf>
    <xf numFmtId="0" fontId="2" fillId="0" borderId="12" xfId="0" applyNumberFormat="1" applyFont="1" applyFill="1" applyBorder="1" applyAlignment="1">
      <alignment vertical="center" wrapText="1"/>
    </xf>
    <xf numFmtId="49" fontId="0" fillId="0" borderId="13" xfId="0" applyNumberFormat="1" applyBorder="1" applyAlignment="1">
      <alignment/>
    </xf>
    <xf numFmtId="0" fontId="2" fillId="0" borderId="14" xfId="0" applyFont="1" applyFill="1" applyBorder="1" applyAlignment="1">
      <alignment vertical="center" wrapText="1"/>
    </xf>
    <xf numFmtId="0" fontId="2" fillId="0" borderId="14" xfId="0" applyNumberFormat="1"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13" xfId="0" applyNumberFormat="1" applyFont="1" applyFill="1" applyBorder="1" applyAlignment="1" applyProtection="1">
      <alignment vertical="center" wrapText="1"/>
      <protection hidden="1"/>
    </xf>
    <xf numFmtId="0" fontId="2" fillId="0" borderId="14" xfId="0" applyNumberFormat="1" applyFont="1" applyFill="1" applyBorder="1" applyAlignment="1" applyProtection="1">
      <alignment vertical="center" wrapText="1"/>
      <protection hidden="1"/>
    </xf>
    <xf numFmtId="0" fontId="0" fillId="0" borderId="0" xfId="0" applyNumberFormat="1" applyAlignment="1">
      <alignment horizontal="center" vertical="center"/>
    </xf>
    <xf numFmtId="49" fontId="0" fillId="0" borderId="0" xfId="0" applyNumberFormat="1" applyAlignment="1">
      <alignment/>
    </xf>
    <xf numFmtId="0" fontId="2" fillId="0" borderId="13" xfId="0" applyFont="1" applyBorder="1" applyAlignment="1">
      <alignment vertical="center" wrapText="1"/>
    </xf>
    <xf numFmtId="0" fontId="2" fillId="0" borderId="14" xfId="0" applyFont="1" applyBorder="1" applyAlignment="1">
      <alignment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189" fontId="0" fillId="0" borderId="0" xfId="0" applyNumberFormat="1" applyAlignment="1">
      <alignment/>
    </xf>
    <xf numFmtId="0" fontId="14" fillId="0" borderId="15" xfId="0" applyFont="1" applyBorder="1" applyAlignment="1">
      <alignment horizontal="center" vertical="top" wrapText="1"/>
    </xf>
    <xf numFmtId="0" fontId="15" fillId="0" borderId="15" xfId="0" applyFont="1" applyBorder="1" applyAlignment="1">
      <alignment horizontal="center"/>
    </xf>
    <xf numFmtId="0" fontId="16" fillId="0" borderId="13" xfId="0" applyFont="1" applyBorder="1" applyAlignment="1">
      <alignment/>
    </xf>
    <xf numFmtId="0" fontId="16" fillId="0" borderId="16" xfId="0" applyFont="1" applyBorder="1" applyAlignment="1">
      <alignment/>
    </xf>
    <xf numFmtId="0" fontId="17" fillId="0" borderId="16" xfId="0" applyFont="1" applyBorder="1" applyAlignment="1">
      <alignment/>
    </xf>
    <xf numFmtId="0" fontId="11" fillId="0" borderId="16" xfId="0" applyFont="1" applyBorder="1" applyAlignment="1">
      <alignment/>
    </xf>
    <xf numFmtId="0" fontId="18" fillId="0" borderId="15" xfId="0" applyFont="1" applyBorder="1" applyAlignment="1">
      <alignment vertical="top" wrapText="1"/>
    </xf>
    <xf numFmtId="2" fontId="18" fillId="0" borderId="15" xfId="0" applyNumberFormat="1" applyFont="1" applyBorder="1" applyAlignment="1">
      <alignment horizontal="right" vertical="top" wrapText="1"/>
    </xf>
    <xf numFmtId="2" fontId="18" fillId="0" borderId="13" xfId="0" applyNumberFormat="1" applyFont="1" applyBorder="1" applyAlignment="1">
      <alignment horizontal="right" vertical="top"/>
    </xf>
    <xf numFmtId="0" fontId="0" fillId="0" borderId="14" xfId="0" applyBorder="1" applyAlignment="1">
      <alignment/>
    </xf>
    <xf numFmtId="0" fontId="18" fillId="0" borderId="15" xfId="0" applyFont="1" applyBorder="1" applyAlignment="1">
      <alignment horizontal="right" vertical="top" wrapText="1"/>
    </xf>
    <xf numFmtId="0" fontId="18" fillId="0" borderId="13" xfId="0" applyFont="1" applyBorder="1" applyAlignment="1">
      <alignment vertical="top" wrapText="1"/>
    </xf>
    <xf numFmtId="0" fontId="15" fillId="0" borderId="15" xfId="0" applyFont="1" applyBorder="1" applyAlignment="1">
      <alignment vertical="top" wrapText="1"/>
    </xf>
    <xf numFmtId="0" fontId="19" fillId="0" borderId="16" xfId="0" applyFont="1" applyBorder="1" applyAlignment="1">
      <alignment/>
    </xf>
    <xf numFmtId="1" fontId="18" fillId="0" borderId="15" xfId="0" applyNumberFormat="1" applyFont="1" applyBorder="1" applyAlignment="1">
      <alignment horizontal="right" vertical="top" wrapText="1"/>
    </xf>
    <xf numFmtId="1" fontId="18" fillId="0" borderId="13" xfId="0" applyNumberFormat="1" applyFont="1" applyBorder="1" applyAlignment="1">
      <alignment horizontal="right" vertical="top"/>
    </xf>
    <xf numFmtId="0" fontId="0" fillId="0" borderId="16" xfId="0" applyBorder="1" applyAlignment="1">
      <alignment/>
    </xf>
    <xf numFmtId="0" fontId="0" fillId="0" borderId="14" xfId="0" applyBorder="1" applyAlignment="1">
      <alignment vertical="top"/>
    </xf>
    <xf numFmtId="2" fontId="18" fillId="0" borderId="13" xfId="0" applyNumberFormat="1" applyFont="1" applyBorder="1" applyAlignment="1">
      <alignment horizontal="right" vertical="top" wrapText="1"/>
    </xf>
    <xf numFmtId="189" fontId="18" fillId="0" borderId="13" xfId="0" applyNumberFormat="1" applyFont="1" applyBorder="1" applyAlignment="1">
      <alignment horizontal="right" vertical="top" wrapText="1"/>
    </xf>
    <xf numFmtId="2" fontId="18" fillId="0" borderId="13" xfId="0" applyNumberFormat="1" applyFont="1" applyBorder="1" applyAlignment="1">
      <alignment vertical="top" wrapText="1"/>
    </xf>
    <xf numFmtId="2" fontId="18" fillId="0" borderId="14" xfId="0" applyNumberFormat="1" applyFont="1" applyBorder="1" applyAlignment="1">
      <alignment vertical="top" wrapText="1"/>
    </xf>
    <xf numFmtId="0" fontId="20" fillId="0" borderId="0" xfId="52" applyFont="1" applyAlignment="1">
      <alignment horizontal="left" vertical="top" wrapText="1"/>
      <protection/>
    </xf>
    <xf numFmtId="0" fontId="21" fillId="0" borderId="13" xfId="52" applyFont="1" applyBorder="1" applyAlignment="1">
      <alignment horizontal="left" vertical="top" wrapText="1"/>
      <protection/>
    </xf>
    <xf numFmtId="0" fontId="21" fillId="0" borderId="15" xfId="52" applyFont="1" applyBorder="1" applyAlignment="1">
      <alignment horizontal="left" vertical="top" wrapText="1"/>
      <protection/>
    </xf>
    <xf numFmtId="14" fontId="21" fillId="0" borderId="15" xfId="52" applyNumberFormat="1" applyFont="1" applyBorder="1" applyAlignment="1">
      <alignment horizontal="center" vertical="top" wrapText="1"/>
      <protection/>
    </xf>
    <xf numFmtId="0" fontId="20" fillId="0" borderId="15" xfId="52" applyFont="1" applyBorder="1" applyAlignment="1">
      <alignment horizontal="left" vertical="top" wrapText="1"/>
      <protection/>
    </xf>
    <xf numFmtId="2" fontId="18" fillId="0" borderId="17" xfId="0" applyNumberFormat="1" applyFont="1" applyBorder="1" applyAlignment="1">
      <alignment horizontal="right" vertical="top" wrapText="1"/>
    </xf>
    <xf numFmtId="2" fontId="18" fillId="0" borderId="12" xfId="0" applyNumberFormat="1" applyFont="1" applyBorder="1" applyAlignment="1">
      <alignment horizontal="right" vertical="top" wrapText="1"/>
    </xf>
    <xf numFmtId="2" fontId="18" fillId="0" borderId="10" xfId="0" applyNumberFormat="1" applyFont="1" applyBorder="1" applyAlignment="1">
      <alignment horizontal="right" vertical="top" wrapText="1"/>
    </xf>
    <xf numFmtId="0" fontId="0" fillId="0" borderId="12" xfId="0" applyBorder="1" applyAlignment="1">
      <alignment vertical="top"/>
    </xf>
    <xf numFmtId="0" fontId="0" fillId="0" borderId="0" xfId="0" applyNumberFormat="1" applyAlignment="1">
      <alignment/>
    </xf>
    <xf numFmtId="0" fontId="0" fillId="34" borderId="0" xfId="0" applyFill="1" applyAlignment="1">
      <alignment/>
    </xf>
    <xf numFmtId="0" fontId="22" fillId="34" borderId="0" xfId="0" applyFont="1" applyFill="1" applyAlignment="1">
      <alignment/>
    </xf>
    <xf numFmtId="0" fontId="0" fillId="35" borderId="0" xfId="0" applyFill="1" applyAlignment="1">
      <alignment/>
    </xf>
    <xf numFmtId="0" fontId="18" fillId="0" borderId="17" xfId="0" applyFont="1" applyBorder="1" applyAlignment="1">
      <alignment horizontal="left" vertical="top" wrapText="1"/>
    </xf>
    <xf numFmtId="0" fontId="18" fillId="0" borderId="17" xfId="0" applyFont="1" applyBorder="1" applyAlignment="1">
      <alignment horizontal="right" vertical="top" wrapText="1"/>
    </xf>
    <xf numFmtId="0" fontId="18" fillId="0" borderId="15"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xf>
    <xf numFmtId="49" fontId="23" fillId="33" borderId="15" xfId="0" applyNumberFormat="1"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1" fillId="0" borderId="10"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0" fontId="1" fillId="0" borderId="18" xfId="0" applyNumberFormat="1" applyFont="1" applyFill="1" applyBorder="1" applyAlignment="1">
      <alignment horizontal="left" vertical="center"/>
    </xf>
    <xf numFmtId="0" fontId="1" fillId="0" borderId="19" xfId="0" applyNumberFormat="1" applyFont="1" applyFill="1" applyBorder="1" applyAlignment="1">
      <alignment horizontal="left" vertical="center"/>
    </xf>
    <xf numFmtId="0" fontId="1" fillId="0" borderId="20" xfId="0" applyNumberFormat="1" applyFont="1" applyFill="1" applyBorder="1" applyAlignment="1">
      <alignment horizontal="left" vertical="center"/>
    </xf>
    <xf numFmtId="0" fontId="1" fillId="0" borderId="13" xfId="0" applyNumberFormat="1" applyFont="1" applyFill="1" applyBorder="1" applyAlignment="1">
      <alignment horizontal="left" vertical="center"/>
    </xf>
    <xf numFmtId="0" fontId="1" fillId="0" borderId="16" xfId="0" applyNumberFormat="1" applyFont="1" applyFill="1" applyBorder="1" applyAlignment="1">
      <alignment horizontal="left" vertical="center"/>
    </xf>
    <xf numFmtId="0" fontId="1" fillId="0" borderId="14" xfId="0" applyNumberFormat="1" applyFont="1" applyFill="1" applyBorder="1" applyAlignment="1">
      <alignment horizontal="left" vertical="center"/>
    </xf>
    <xf numFmtId="0" fontId="1" fillId="0" borderId="15" xfId="0" applyNumberFormat="1" applyFont="1" applyBorder="1" applyAlignment="1">
      <alignment horizontal="center" vertical="center"/>
    </xf>
    <xf numFmtId="0" fontId="3" fillId="33" borderId="15" xfId="0" applyNumberFormat="1" applyFont="1" applyFill="1" applyBorder="1" applyAlignment="1">
      <alignment horizontal="center" vertical="center" wrapText="1"/>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3"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49" fontId="3" fillId="33" borderId="15" xfId="0" applyNumberFormat="1" applyFont="1" applyFill="1" applyBorder="1" applyAlignment="1">
      <alignment horizontal="center" vertical="center" wrapText="1"/>
    </xf>
    <xf numFmtId="0" fontId="3" fillId="33" borderId="15" xfId="0" applyFont="1" applyFill="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13"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1" fillId="0" borderId="16"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49" fontId="1" fillId="0" borderId="15" xfId="0" applyNumberFormat="1" applyFont="1" applyBorder="1" applyAlignment="1">
      <alignment horizontal="center" vertical="center" wrapText="1"/>
    </xf>
    <xf numFmtId="0" fontId="3" fillId="0" borderId="21" xfId="0" applyFont="1" applyBorder="1" applyAlignment="1">
      <alignment vertical="center" wrapText="1"/>
    </xf>
    <xf numFmtId="49" fontId="3" fillId="0" borderId="15"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3" fillId="0" borderId="14" xfId="0" applyNumberFormat="1" applyFont="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6"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3" fillId="0" borderId="10"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18" xfId="0" applyNumberFormat="1" applyFont="1" applyBorder="1" applyAlignment="1">
      <alignment horizontal="left" vertical="center" wrapText="1"/>
    </xf>
    <xf numFmtId="0" fontId="3" fillId="0" borderId="19" xfId="0" applyNumberFormat="1" applyFont="1" applyBorder="1" applyAlignment="1">
      <alignment horizontal="left" vertical="center" wrapText="1"/>
    </xf>
    <xf numFmtId="0" fontId="3" fillId="0" borderId="20" xfId="0" applyNumberFormat="1" applyFont="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8"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49" fontId="3" fillId="0" borderId="17" xfId="0" applyNumberFormat="1" applyFont="1" applyBorder="1" applyAlignment="1">
      <alignment vertical="center" wrapText="1"/>
    </xf>
    <xf numFmtId="0" fontId="1" fillId="0" borderId="15" xfId="0" applyNumberFormat="1" applyFont="1" applyBorder="1" applyAlignment="1">
      <alignment horizontal="left" vertical="center" wrapText="1"/>
    </xf>
    <xf numFmtId="0" fontId="1" fillId="0" borderId="15" xfId="0" applyNumberFormat="1" applyFont="1" applyBorder="1" applyAlignment="1">
      <alignment horizontal="center" vertical="center" wrapText="1"/>
    </xf>
    <xf numFmtId="0" fontId="1" fillId="0" borderId="13"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4" xfId="0" applyNumberFormat="1" applyFont="1" applyBorder="1" applyAlignment="1">
      <alignment horizontal="left" vertical="center" wrapText="1"/>
    </xf>
    <xf numFmtId="0" fontId="1" fillId="0" borderId="15" xfId="0" applyNumberFormat="1" applyFont="1" applyBorder="1" applyAlignment="1">
      <alignment horizontal="left" vertical="center" wrapText="1" indent="1"/>
    </xf>
    <xf numFmtId="0" fontId="1" fillId="0" borderId="21"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21" xfId="0" applyNumberFormat="1" applyFont="1" applyBorder="1" applyAlignment="1">
      <alignment horizontal="left" vertical="center" wrapText="1" indent="1"/>
    </xf>
    <xf numFmtId="0" fontId="1" fillId="0" borderId="13" xfId="0" applyNumberFormat="1" applyFont="1" applyBorder="1" applyAlignment="1">
      <alignment horizontal="center" wrapText="1"/>
    </xf>
    <xf numFmtId="0" fontId="1" fillId="0" borderId="16" xfId="0" applyNumberFormat="1" applyFont="1" applyBorder="1" applyAlignment="1">
      <alignment horizontal="center" wrapText="1"/>
    </xf>
    <xf numFmtId="0" fontId="1" fillId="0" borderId="14" xfId="0" applyNumberFormat="1" applyFont="1" applyBorder="1" applyAlignment="1">
      <alignment horizont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1" fillId="0" borderId="10" xfId="0" applyNumberFormat="1" applyFont="1" applyBorder="1" applyAlignment="1">
      <alignment horizontal="center" wrapText="1"/>
    </xf>
    <xf numFmtId="0" fontId="1" fillId="0" borderId="11" xfId="0" applyNumberFormat="1" applyFont="1" applyBorder="1" applyAlignment="1">
      <alignment horizontal="center" wrapText="1"/>
    </xf>
    <xf numFmtId="0" fontId="1" fillId="0" borderId="12" xfId="0" applyNumberFormat="1" applyFont="1" applyBorder="1" applyAlignment="1">
      <alignment horizontal="center" wrapText="1"/>
    </xf>
    <xf numFmtId="0" fontId="1" fillId="0" borderId="22"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22"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0" fontId="1" fillId="0" borderId="21" xfId="0" applyNumberFormat="1" applyFont="1" applyBorder="1" applyAlignment="1">
      <alignment horizontal="left" vertical="center" wrapText="1"/>
    </xf>
    <xf numFmtId="0" fontId="1" fillId="0" borderId="18" xfId="0" applyNumberFormat="1" applyFont="1" applyBorder="1" applyAlignment="1">
      <alignment horizontal="center" wrapText="1"/>
    </xf>
    <xf numFmtId="0" fontId="1" fillId="0" borderId="19" xfId="0" applyNumberFormat="1" applyFont="1" applyBorder="1" applyAlignment="1">
      <alignment horizontal="center" wrapText="1"/>
    </xf>
    <xf numFmtId="0" fontId="1" fillId="0" borderId="20" xfId="0" applyNumberFormat="1" applyFont="1" applyBorder="1" applyAlignment="1">
      <alignment horizontal="center" wrapText="1"/>
    </xf>
    <xf numFmtId="0" fontId="1" fillId="0" borderId="18" xfId="0" applyNumberFormat="1" applyFont="1" applyBorder="1" applyAlignment="1">
      <alignment horizontal="left" vertical="center" wrapText="1"/>
    </xf>
    <xf numFmtId="0" fontId="1" fillId="0" borderId="19" xfId="0" applyNumberFormat="1" applyFont="1" applyBorder="1" applyAlignment="1">
      <alignment horizontal="left" vertical="center" wrapText="1"/>
    </xf>
    <xf numFmtId="0" fontId="1" fillId="0" borderId="20"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49" fontId="1" fillId="0" borderId="13"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left" vertical="center" wrapText="1"/>
    </xf>
    <xf numFmtId="0" fontId="1" fillId="0" borderId="15" xfId="0" applyFont="1" applyBorder="1" applyAlignment="1">
      <alignment horizontal="center" vertical="center" wrapText="1"/>
    </xf>
    <xf numFmtId="49" fontId="1" fillId="0" borderId="13"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4" xfId="0" applyNumberFormat="1" applyFont="1" applyBorder="1" applyAlignment="1">
      <alignment horizontal="center" wrapText="1"/>
    </xf>
    <xf numFmtId="49" fontId="1" fillId="0" borderId="17"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1" fillId="0" borderId="10" xfId="0" applyNumberFormat="1" applyFont="1" applyBorder="1" applyAlignment="1">
      <alignment horizontal="center" wrapText="1"/>
    </xf>
    <xf numFmtId="49" fontId="1" fillId="0" borderId="11" xfId="0" applyNumberFormat="1" applyFont="1" applyBorder="1" applyAlignment="1">
      <alignment horizontal="center" wrapText="1"/>
    </xf>
    <xf numFmtId="49" fontId="1" fillId="0" borderId="12" xfId="0" applyNumberFormat="1" applyFont="1" applyBorder="1" applyAlignment="1">
      <alignment horizontal="center" wrapText="1"/>
    </xf>
    <xf numFmtId="49" fontId="1" fillId="0" borderId="18" xfId="0" applyNumberFormat="1" applyFont="1" applyBorder="1" applyAlignment="1">
      <alignment horizontal="center" wrapText="1"/>
    </xf>
    <xf numFmtId="49" fontId="1" fillId="0" borderId="19" xfId="0" applyNumberFormat="1" applyFont="1" applyBorder="1" applyAlignment="1">
      <alignment horizontal="center" wrapText="1"/>
    </xf>
    <xf numFmtId="49" fontId="1" fillId="0" borderId="20" xfId="0" applyNumberFormat="1" applyFont="1" applyBorder="1" applyAlignment="1">
      <alignment horizontal="center" wrapText="1"/>
    </xf>
    <xf numFmtId="49" fontId="1" fillId="0" borderId="18" xfId="0" applyNumberFormat="1" applyFont="1" applyBorder="1" applyAlignment="1">
      <alignment horizontal="left" vertical="center" wrapText="1"/>
    </xf>
    <xf numFmtId="49" fontId="1" fillId="0" borderId="19" xfId="0" applyNumberFormat="1" applyFont="1" applyBorder="1" applyAlignment="1">
      <alignment horizontal="left" vertical="center" wrapText="1"/>
    </xf>
    <xf numFmtId="49" fontId="1" fillId="0" borderId="20" xfId="0" applyNumberFormat="1" applyFont="1" applyBorder="1" applyAlignment="1">
      <alignment horizontal="left" vertical="center" wrapText="1"/>
    </xf>
    <xf numFmtId="49" fontId="1" fillId="0" borderId="21" xfId="0" applyNumberFormat="1" applyFont="1" applyBorder="1" applyAlignment="1">
      <alignment horizontal="left" vertical="center" wrapText="1"/>
    </xf>
    <xf numFmtId="1" fontId="1" fillId="0" borderId="13" xfId="0" applyNumberFormat="1" applyFont="1" applyBorder="1" applyAlignment="1">
      <alignment horizontal="center" vertical="center"/>
    </xf>
    <xf numFmtId="1" fontId="1" fillId="0" borderId="16" xfId="0" applyNumberFormat="1" applyFont="1" applyBorder="1" applyAlignment="1">
      <alignment horizontal="center" vertical="center"/>
    </xf>
    <xf numFmtId="1" fontId="1" fillId="0" borderId="14" xfId="0" applyNumberFormat="1" applyFont="1" applyBorder="1" applyAlignment="1">
      <alignment horizontal="center" vertical="center"/>
    </xf>
    <xf numFmtId="0" fontId="23" fillId="33" borderId="15" xfId="0" applyNumberFormat="1" applyFont="1" applyFill="1" applyBorder="1" applyAlignment="1">
      <alignment horizontal="center" vertical="center" wrapText="1"/>
    </xf>
    <xf numFmtId="1" fontId="3" fillId="33" borderId="15" xfId="0" applyNumberFormat="1" applyFont="1" applyFill="1" applyBorder="1" applyAlignment="1">
      <alignment horizontal="center" vertical="center" wrapText="1"/>
    </xf>
    <xf numFmtId="1" fontId="1" fillId="0" borderId="15"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33" borderId="15" xfId="0" applyNumberFormat="1" applyFont="1" applyFill="1" applyBorder="1" applyAlignment="1">
      <alignment horizontal="center" vertical="center"/>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1" fillId="33" borderId="18" xfId="0" applyNumberFormat="1" applyFont="1" applyFill="1" applyBorder="1" applyAlignment="1">
      <alignment horizontal="center" vertical="center" wrapText="1"/>
    </xf>
    <xf numFmtId="0" fontId="1" fillId="33" borderId="19" xfId="0" applyNumberFormat="1" applyFont="1" applyFill="1" applyBorder="1" applyAlignment="1">
      <alignment horizontal="center" vertical="center" wrapText="1"/>
    </xf>
    <xf numFmtId="0" fontId="1" fillId="33" borderId="20" xfId="0" applyNumberFormat="1" applyFont="1" applyFill="1" applyBorder="1" applyAlignment="1">
      <alignment horizontal="center" vertical="center" wrapText="1"/>
    </xf>
    <xf numFmtId="49" fontId="3" fillId="0" borderId="15" xfId="0" applyNumberFormat="1" applyFont="1" applyBorder="1" applyAlignment="1">
      <alignment vertical="center" wrapText="1"/>
    </xf>
    <xf numFmtId="49" fontId="5" fillId="0" borderId="15" xfId="0" applyNumberFormat="1" applyFont="1" applyBorder="1" applyAlignment="1">
      <alignment horizontal="center" vertical="center" wrapText="1"/>
    </xf>
    <xf numFmtId="1" fontId="23" fillId="33" borderId="15" xfId="0" applyNumberFormat="1" applyFont="1" applyFill="1" applyBorder="1" applyAlignment="1">
      <alignment horizontal="center" vertical="center" wrapText="1"/>
    </xf>
    <xf numFmtId="49" fontId="1" fillId="0" borderId="15" xfId="0" applyNumberFormat="1" applyFont="1" applyBorder="1" applyAlignment="1">
      <alignment vertical="center" wrapText="1"/>
    </xf>
    <xf numFmtId="49" fontId="2" fillId="0" borderId="15"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1" fontId="1" fillId="0" borderId="13" xfId="0" applyNumberFormat="1" applyFont="1" applyBorder="1" applyAlignment="1">
      <alignment horizontal="center" vertical="center" wrapText="1"/>
    </xf>
    <xf numFmtId="1" fontId="1" fillId="0" borderId="16"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1" fontId="1" fillId="0" borderId="15" xfId="0" applyNumberFormat="1" applyFont="1" applyBorder="1" applyAlignment="1">
      <alignment horizontal="center" vertical="center" wrapText="1"/>
    </xf>
    <xf numFmtId="49" fontId="1" fillId="0" borderId="15" xfId="0" applyNumberFormat="1" applyFont="1" applyBorder="1" applyAlignment="1">
      <alignment horizontal="left" vertical="center" wrapText="1" indent="1"/>
    </xf>
    <xf numFmtId="49" fontId="1" fillId="0" borderId="21" xfId="0" applyNumberFormat="1" applyFont="1" applyBorder="1" applyAlignment="1">
      <alignment horizontal="left" vertical="center" wrapText="1" indent="1"/>
    </xf>
    <xf numFmtId="49" fontId="1" fillId="0" borderId="10"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1" fillId="0" borderId="18" xfId="0" applyNumberFormat="1" applyFont="1" applyBorder="1" applyAlignment="1">
      <alignment horizontal="left" vertical="center" wrapText="1" indent="1"/>
    </xf>
    <xf numFmtId="49" fontId="1" fillId="0" borderId="19" xfId="0" applyNumberFormat="1" applyFont="1" applyBorder="1" applyAlignment="1">
      <alignment horizontal="left" vertical="center" wrapText="1" indent="1"/>
    </xf>
    <xf numFmtId="49" fontId="1" fillId="0" borderId="20" xfId="0" applyNumberFormat="1" applyFont="1" applyBorder="1" applyAlignment="1">
      <alignment horizontal="left" vertical="center" wrapText="1" indent="1"/>
    </xf>
    <xf numFmtId="49" fontId="1" fillId="0" borderId="17" xfId="0" applyNumberFormat="1" applyFont="1" applyBorder="1" applyAlignment="1">
      <alignment horizontal="left" vertical="center" wrapText="1"/>
    </xf>
    <xf numFmtId="49" fontId="2" fillId="0" borderId="13" xfId="0" applyNumberFormat="1" applyFont="1" applyBorder="1" applyAlignment="1">
      <alignment horizontal="center" wrapText="1"/>
    </xf>
    <xf numFmtId="49" fontId="2" fillId="0" borderId="16" xfId="0" applyNumberFormat="1" applyFont="1" applyBorder="1" applyAlignment="1">
      <alignment horizontal="center" wrapText="1"/>
    </xf>
    <xf numFmtId="49" fontId="2" fillId="0" borderId="14"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1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20" xfId="0" applyNumberFormat="1" applyFont="1" applyBorder="1" applyAlignment="1">
      <alignment horizontal="center" wrapText="1"/>
    </xf>
    <xf numFmtId="49" fontId="1" fillId="0" borderId="18" xfId="0" applyNumberFormat="1" applyFont="1" applyBorder="1" applyAlignment="1">
      <alignment vertical="center" wrapText="1"/>
    </xf>
    <xf numFmtId="49" fontId="1" fillId="0" borderId="19" xfId="0" applyNumberFormat="1" applyFont="1" applyBorder="1" applyAlignment="1">
      <alignment vertical="center" wrapText="1"/>
    </xf>
    <xf numFmtId="49" fontId="1" fillId="0" borderId="20" xfId="0" applyNumberFormat="1" applyFont="1" applyBorder="1" applyAlignment="1">
      <alignment vertical="center" wrapText="1"/>
    </xf>
    <xf numFmtId="49" fontId="1" fillId="0" borderId="21" xfId="0" applyNumberFormat="1" applyFont="1" applyBorder="1" applyAlignment="1">
      <alignment vertical="center" wrapText="1"/>
    </xf>
    <xf numFmtId="49" fontId="1" fillId="0" borderId="10" xfId="0" applyNumberFormat="1" applyFont="1" applyBorder="1" applyAlignment="1">
      <alignment vertical="center" wrapText="1"/>
    </xf>
    <xf numFmtId="49" fontId="1" fillId="0" borderId="11" xfId="0" applyNumberFormat="1" applyFont="1" applyBorder="1" applyAlignment="1">
      <alignment vertical="center" wrapText="1"/>
    </xf>
    <xf numFmtId="49" fontId="1" fillId="0" borderId="12" xfId="0" applyNumberFormat="1" applyFont="1" applyBorder="1" applyAlignment="1">
      <alignment vertical="center" wrapText="1"/>
    </xf>
    <xf numFmtId="49" fontId="1" fillId="0" borderId="17" xfId="0" applyNumberFormat="1" applyFont="1" applyBorder="1" applyAlignment="1">
      <alignment vertical="center" wrapText="1"/>
    </xf>
    <xf numFmtId="0" fontId="1" fillId="33" borderId="15" xfId="0" applyNumberFormat="1" applyFont="1" applyFill="1" applyBorder="1" applyAlignment="1">
      <alignment horizontal="center" vertical="center" wrapText="1"/>
    </xf>
    <xf numFmtId="49" fontId="1" fillId="0" borderId="13" xfId="0" applyNumberFormat="1" applyFont="1" applyBorder="1" applyAlignment="1">
      <alignment horizontal="left" wrapText="1"/>
    </xf>
    <xf numFmtId="49" fontId="1" fillId="0" borderId="16" xfId="0" applyNumberFormat="1" applyFont="1" applyBorder="1" applyAlignment="1">
      <alignment horizontal="left" wrapText="1"/>
    </xf>
    <xf numFmtId="49" fontId="1" fillId="0" borderId="14" xfId="0" applyNumberFormat="1" applyFont="1" applyBorder="1" applyAlignment="1">
      <alignment horizontal="left"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6" xfId="0" applyNumberFormat="1" applyBorder="1" applyAlignment="1">
      <alignment horizontal="center" vertical="center"/>
    </xf>
    <xf numFmtId="0" fontId="25" fillId="33" borderId="10" xfId="0" applyNumberFormat="1" applyFont="1" applyFill="1" applyBorder="1" applyAlignment="1">
      <alignment horizontal="center" vertical="center"/>
    </xf>
    <xf numFmtId="0" fontId="25" fillId="33" borderId="11" xfId="0" applyNumberFormat="1" applyFont="1" applyFill="1" applyBorder="1" applyAlignment="1">
      <alignment horizontal="center" vertical="center"/>
    </xf>
    <xf numFmtId="0" fontId="25" fillId="33" borderId="12" xfId="0" applyNumberFormat="1" applyFont="1" applyFill="1" applyBorder="1" applyAlignment="1">
      <alignment horizontal="center" vertical="center"/>
    </xf>
    <xf numFmtId="0" fontId="25" fillId="33" borderId="18" xfId="0" applyNumberFormat="1" applyFont="1" applyFill="1" applyBorder="1" applyAlignment="1">
      <alignment horizontal="center" vertical="center"/>
    </xf>
    <xf numFmtId="0" fontId="25" fillId="33" borderId="19" xfId="0" applyNumberFormat="1" applyFont="1" applyFill="1" applyBorder="1" applyAlignment="1">
      <alignment horizontal="center" vertical="center"/>
    </xf>
    <xf numFmtId="0" fontId="25" fillId="33" borderId="20" xfId="0" applyNumberFormat="1" applyFont="1" applyFill="1" applyBorder="1" applyAlignment="1">
      <alignment horizontal="center" vertical="center"/>
    </xf>
    <xf numFmtId="0" fontId="2" fillId="0" borderId="16" xfId="0" applyNumberFormat="1" applyFont="1" applyBorder="1" applyAlignment="1">
      <alignment horizontal="center" vertical="center" wrapText="1"/>
    </xf>
    <xf numFmtId="0" fontId="2" fillId="0" borderId="16" xfId="0" applyNumberFormat="1" applyFont="1" applyFill="1" applyBorder="1" applyAlignment="1" applyProtection="1">
      <alignment horizontal="center" vertical="center" wrapText="1"/>
      <protection hidden="1"/>
    </xf>
    <xf numFmtId="0" fontId="0" fillId="0" borderId="15" xfId="0" applyNumberFormat="1" applyBorder="1" applyAlignment="1">
      <alignment horizontal="center" vertical="center"/>
    </xf>
    <xf numFmtId="0" fontId="0" fillId="0" borderId="13" xfId="0" applyNumberFormat="1" applyBorder="1" applyAlignment="1">
      <alignment horizontal="center" vertical="center"/>
    </xf>
    <xf numFmtId="0" fontId="0" fillId="0" borderId="14" xfId="0" applyNumberFormat="1" applyBorder="1" applyAlignment="1">
      <alignment horizontal="center" vertical="center"/>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33" borderId="13" xfId="0" applyNumberFormat="1" applyFill="1" applyBorder="1" applyAlignment="1">
      <alignment horizontal="center" vertical="center"/>
    </xf>
    <xf numFmtId="0" fontId="0" fillId="33" borderId="16" xfId="0" applyNumberFormat="1" applyFill="1" applyBorder="1" applyAlignment="1">
      <alignment horizontal="center" vertical="center"/>
    </xf>
    <xf numFmtId="0" fontId="0" fillId="33" borderId="14" xfId="0" applyNumberFormat="1" applyFill="1" applyBorder="1" applyAlignment="1">
      <alignment horizontal="center" vertical="center"/>
    </xf>
    <xf numFmtId="0" fontId="2" fillId="0" borderId="15" xfId="0" applyFont="1" applyBorder="1" applyAlignment="1">
      <alignment vertical="center" wrapText="1"/>
    </xf>
    <xf numFmtId="49" fontId="5" fillId="0" borderId="0" xfId="0" applyNumberFormat="1" applyFont="1" applyAlignment="1">
      <alignment horizontal="center" vertical="center"/>
    </xf>
    <xf numFmtId="49" fontId="5" fillId="0" borderId="15" xfId="0" applyNumberFormat="1" applyFont="1" applyBorder="1" applyAlignment="1">
      <alignment vertical="center" wrapText="1"/>
    </xf>
    <xf numFmtId="49" fontId="2" fillId="0" borderId="15" xfId="0" applyNumberFormat="1" applyFont="1" applyBorder="1" applyAlignment="1">
      <alignment vertical="center" wrapText="1"/>
    </xf>
    <xf numFmtId="0" fontId="5" fillId="0" borderId="15" xfId="0" applyFont="1" applyBorder="1" applyAlignment="1">
      <alignment horizontal="center" vertical="center" wrapText="1"/>
    </xf>
    <xf numFmtId="49" fontId="5" fillId="0" borderId="10" xfId="0" applyNumberFormat="1" applyFont="1" applyBorder="1" applyAlignment="1">
      <alignment vertical="center" wrapText="1"/>
    </xf>
    <xf numFmtId="49" fontId="5" fillId="0" borderId="11" xfId="0" applyNumberFormat="1" applyFont="1" applyBorder="1" applyAlignment="1">
      <alignment vertical="center" wrapText="1"/>
    </xf>
    <xf numFmtId="49" fontId="5" fillId="0" borderId="12" xfId="0" applyNumberFormat="1" applyFont="1" applyBorder="1" applyAlignment="1">
      <alignment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4" fillId="33" borderId="10"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9" xfId="0" applyFont="1" applyFill="1" applyBorder="1" applyAlignment="1">
      <alignment horizontal="center" vertical="center" wrapText="1"/>
    </xf>
    <xf numFmtId="0" fontId="24" fillId="33" borderId="20" xfId="0" applyFont="1" applyFill="1" applyBorder="1" applyAlignment="1">
      <alignment horizontal="center" vertical="center" wrapText="1"/>
    </xf>
    <xf numFmtId="49" fontId="2" fillId="0" borderId="18" xfId="0" applyNumberFormat="1" applyFont="1" applyBorder="1" applyAlignment="1">
      <alignment horizontal="left" vertical="center" wrapText="1" indent="1"/>
    </xf>
    <xf numFmtId="49" fontId="2" fillId="0" borderId="19" xfId="0" applyNumberFormat="1" applyFont="1" applyBorder="1" applyAlignment="1">
      <alignment horizontal="left" vertical="center" wrapText="1" indent="1"/>
    </xf>
    <xf numFmtId="49" fontId="2" fillId="0" borderId="20" xfId="0" applyNumberFormat="1" applyFont="1" applyBorder="1" applyAlignment="1">
      <alignment horizontal="left" vertical="center" wrapText="1" indent="1"/>
    </xf>
    <xf numFmtId="49" fontId="2" fillId="0" borderId="17" xfId="0" applyNumberFormat="1" applyFont="1" applyBorder="1" applyAlignment="1">
      <alignment horizontal="justify" vertical="center" wrapText="1"/>
    </xf>
    <xf numFmtId="0" fontId="2" fillId="0" borderId="13" xfId="0" applyFont="1" applyBorder="1" applyAlignment="1">
      <alignment horizontal="center" vertical="center" wrapText="1"/>
    </xf>
    <xf numFmtId="0" fontId="2" fillId="0" borderId="13" xfId="0" applyNumberFormat="1" applyFont="1" applyBorder="1" applyAlignment="1" applyProtection="1">
      <alignment horizontal="left" vertical="center" wrapText="1"/>
      <protection hidden="1"/>
    </xf>
    <xf numFmtId="0" fontId="2" fillId="0" borderId="16" xfId="0" applyNumberFormat="1" applyFont="1" applyBorder="1" applyAlignment="1" applyProtection="1">
      <alignment horizontal="left" vertical="center" wrapText="1"/>
      <protection hidden="1"/>
    </xf>
    <xf numFmtId="0" fontId="2" fillId="0" borderId="14" xfId="0" applyNumberFormat="1" applyFont="1" applyBorder="1" applyAlignment="1" applyProtection="1">
      <alignment horizontal="left" vertical="center" wrapText="1"/>
      <protection hidden="1"/>
    </xf>
    <xf numFmtId="0" fontId="2" fillId="0" borderId="13" xfId="0" applyNumberFormat="1" applyFont="1" applyBorder="1" applyAlignment="1" applyProtection="1">
      <alignment horizontal="center" vertical="center" wrapText="1"/>
      <protection hidden="1"/>
    </xf>
    <xf numFmtId="0" fontId="2" fillId="0" borderId="16" xfId="0" applyNumberFormat="1" applyFont="1" applyBorder="1" applyAlignment="1" applyProtection="1">
      <alignment horizontal="center" vertical="center" wrapText="1"/>
      <protection hidden="1"/>
    </xf>
    <xf numFmtId="0" fontId="2" fillId="0" borderId="14" xfId="0" applyNumberFormat="1" applyFont="1" applyBorder="1" applyAlignment="1" applyProtection="1">
      <alignment horizontal="center" vertical="center" wrapText="1"/>
      <protection hidden="1"/>
    </xf>
    <xf numFmtId="49" fontId="2" fillId="0" borderId="17" xfId="0" applyNumberFormat="1" applyFont="1" applyBorder="1" applyAlignment="1">
      <alignment vertical="center" wrapText="1"/>
    </xf>
    <xf numFmtId="49" fontId="2" fillId="0" borderId="13"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0" fontId="2" fillId="0" borderId="14"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Border="1" applyAlignment="1">
      <alignment horizontal="center" wrapText="1"/>
    </xf>
    <xf numFmtId="0" fontId="24" fillId="33" borderId="1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14" fillId="0" borderId="13" xfId="0" applyFont="1" applyBorder="1" applyAlignment="1">
      <alignment horizontal="center" vertical="top" wrapText="1"/>
    </xf>
    <xf numFmtId="0" fontId="14" fillId="0" borderId="14" xfId="0" applyFont="1" applyBorder="1" applyAlignment="1">
      <alignment horizontal="center" vertical="top" wrapText="1"/>
    </xf>
    <xf numFmtId="0" fontId="15" fillId="0" borderId="13" xfId="0" applyFont="1" applyBorder="1" applyAlignment="1">
      <alignment horizontal="center"/>
    </xf>
    <xf numFmtId="0" fontId="15" fillId="0" borderId="14"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26" fillId="0" borderId="0" xfId="0" applyFont="1" applyAlignment="1">
      <alignment horizontal="justify" vertical="top" wrapText="1"/>
    </xf>
    <xf numFmtId="0" fontId="0" fillId="0" borderId="0" xfId="0" applyAlignment="1">
      <alignment horizontal="justify" vertical="top" wrapText="1"/>
    </xf>
    <xf numFmtId="0" fontId="19" fillId="0" borderId="19" xfId="0" applyFont="1" applyBorder="1" applyAlignment="1">
      <alignment horizontal="center"/>
    </xf>
    <xf numFmtId="0" fontId="19" fillId="0" borderId="20"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0" xfId="0" applyAlignment="1">
      <alignment horizontal="left" vertical="top" wrapText="1"/>
    </xf>
    <xf numFmtId="0" fontId="9" fillId="0" borderId="0" xfId="0" applyFont="1" applyAlignment="1">
      <alignment horizontal="left" wrapText="1"/>
    </xf>
    <xf numFmtId="0" fontId="0" fillId="0" borderId="0" xfId="0" applyAlignment="1">
      <alignment horizontal="center"/>
    </xf>
    <xf numFmtId="0" fontId="10" fillId="0" borderId="0" xfId="0" applyFont="1" applyAlignment="1">
      <alignment horizontal="center" wrapText="1"/>
    </xf>
    <xf numFmtId="0" fontId="11" fillId="0" borderId="0" xfId="0" applyFont="1" applyAlignment="1">
      <alignment horizontal="center" wrapText="1"/>
    </xf>
    <xf numFmtId="0" fontId="12" fillId="0" borderId="15" xfId="0" applyFont="1" applyBorder="1" applyAlignment="1">
      <alignment horizontal="center" vertical="top" wrapText="1"/>
    </xf>
    <xf numFmtId="0" fontId="13" fillId="0" borderId="15"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201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10481914\&#1087;&#1080;&#1076;&#1075;&#1086;&#1090;&#1086;&#1074;&#1082;&#1072;%20&#1076;&#1086;%20&#1087;&#1088;&#1080;&#1074;&#1072;&#1090;&#1080;&#1079;&#1072;&#1094;&#1080;&#1080;\&#1040;&#1053;&#1040;&#1051;&#1048;&#1047;\Balanc_analis_blan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АЛАНС"/>
      <sheetName val="фінрез2"/>
      <sheetName val="вертик_аналіз"/>
      <sheetName val="фін_показ_підпр"/>
      <sheetName val="горизонт_анализ"/>
      <sheetName val="гороз_фінрез"/>
      <sheetName val="doxod"/>
      <sheetName val="аналі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FQ59"/>
  <sheetViews>
    <sheetView zoomScalePageLayoutView="0" workbookViewId="0" topLeftCell="N1">
      <selection activeCell="CR64" sqref="CR64"/>
    </sheetView>
  </sheetViews>
  <sheetFormatPr defaultColWidth="1.421875" defaultRowHeight="12.75"/>
  <cols>
    <col min="1" max="46" width="1.421875" style="0" customWidth="1"/>
    <col min="47" max="47" width="0.71875" style="0" customWidth="1"/>
    <col min="48" max="50" width="1.421875" style="0" customWidth="1"/>
    <col min="51" max="68" width="1.421875" style="0" hidden="1" customWidth="1"/>
    <col min="69" max="137" width="1.421875" style="0" customWidth="1"/>
    <col min="138" max="155" width="1.421875" style="0" hidden="1" customWidth="1"/>
  </cols>
  <sheetData>
    <row r="3" spans="1:173" ht="15" customHeight="1">
      <c r="A3" s="123" t="s">
        <v>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t="s">
        <v>1</v>
      </c>
      <c r="AV3" s="123"/>
      <c r="AW3" s="123"/>
      <c r="AX3" s="123"/>
      <c r="AY3" s="123" t="s">
        <v>288</v>
      </c>
      <c r="AZ3" s="123"/>
      <c r="BA3" s="123"/>
      <c r="BB3" s="123"/>
      <c r="BC3" s="123"/>
      <c r="BD3" s="123"/>
      <c r="BE3" s="123"/>
      <c r="BF3" s="123"/>
      <c r="BG3" s="123"/>
      <c r="BH3" s="123" t="s">
        <v>275</v>
      </c>
      <c r="BI3" s="123"/>
      <c r="BJ3" s="123"/>
      <c r="BK3" s="123"/>
      <c r="BL3" s="123"/>
      <c r="BM3" s="123"/>
      <c r="BN3" s="123"/>
      <c r="BO3" s="123"/>
      <c r="BP3" s="123"/>
      <c r="BQ3" s="123" t="s">
        <v>289</v>
      </c>
      <c r="BR3" s="123"/>
      <c r="BS3" s="123"/>
      <c r="BT3" s="123"/>
      <c r="BU3" s="123"/>
      <c r="BV3" s="123"/>
      <c r="BW3" s="123"/>
      <c r="BX3" s="123"/>
      <c r="BY3" s="123"/>
      <c r="BZ3" s="123" t="s">
        <v>293</v>
      </c>
      <c r="CA3" s="123"/>
      <c r="CB3" s="123"/>
      <c r="CC3" s="123"/>
      <c r="CD3" s="123"/>
      <c r="CE3" s="123"/>
      <c r="CF3" s="123"/>
      <c r="CG3" s="123"/>
      <c r="CH3" s="123"/>
      <c r="CJ3" s="123" t="s">
        <v>79</v>
      </c>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t="s">
        <v>80</v>
      </c>
      <c r="EE3" s="123"/>
      <c r="EF3" s="123"/>
      <c r="EG3" s="123"/>
      <c r="EH3" s="123" t="s">
        <v>288</v>
      </c>
      <c r="EI3" s="123"/>
      <c r="EJ3" s="123"/>
      <c r="EK3" s="123"/>
      <c r="EL3" s="123"/>
      <c r="EM3" s="123"/>
      <c r="EN3" s="123"/>
      <c r="EO3" s="123"/>
      <c r="EP3" s="123"/>
      <c r="EQ3" s="123" t="s">
        <v>275</v>
      </c>
      <c r="ER3" s="123"/>
      <c r="ES3" s="123"/>
      <c r="ET3" s="123"/>
      <c r="EU3" s="123"/>
      <c r="EV3" s="123"/>
      <c r="EW3" s="123"/>
      <c r="EX3" s="123"/>
      <c r="EY3" s="123"/>
      <c r="EZ3" s="123" t="s">
        <v>289</v>
      </c>
      <c r="FA3" s="123"/>
      <c r="FB3" s="123"/>
      <c r="FC3" s="123"/>
      <c r="FD3" s="123"/>
      <c r="FE3" s="123"/>
      <c r="FF3" s="123"/>
      <c r="FG3" s="123"/>
      <c r="FH3" s="123"/>
      <c r="FI3" s="123" t="s">
        <v>293</v>
      </c>
      <c r="FJ3" s="123"/>
      <c r="FK3" s="123"/>
      <c r="FL3" s="123"/>
      <c r="FM3" s="123"/>
      <c r="FN3" s="123"/>
      <c r="FO3" s="123"/>
      <c r="FP3" s="123"/>
      <c r="FQ3" s="123"/>
    </row>
    <row r="4" spans="1:173" ht="12.75" customHeight="1">
      <c r="A4" s="269">
        <v>1</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17">
        <v>2</v>
      </c>
      <c r="AV4" s="217"/>
      <c r="AW4" s="217"/>
      <c r="AX4" s="217"/>
      <c r="AY4" s="217">
        <v>3</v>
      </c>
      <c r="AZ4" s="217"/>
      <c r="BA4" s="217"/>
      <c r="BB4" s="217"/>
      <c r="BC4" s="217"/>
      <c r="BD4" s="217"/>
      <c r="BE4" s="217"/>
      <c r="BF4" s="217"/>
      <c r="BG4" s="217"/>
      <c r="BH4" s="217">
        <v>4</v>
      </c>
      <c r="BI4" s="217"/>
      <c r="BJ4" s="217"/>
      <c r="BK4" s="217"/>
      <c r="BL4" s="217"/>
      <c r="BM4" s="217"/>
      <c r="BN4" s="217"/>
      <c r="BO4" s="217"/>
      <c r="BP4" s="217"/>
      <c r="BQ4" s="217">
        <v>3</v>
      </c>
      <c r="BR4" s="217"/>
      <c r="BS4" s="217"/>
      <c r="BT4" s="217"/>
      <c r="BU4" s="217"/>
      <c r="BV4" s="217"/>
      <c r="BW4" s="217"/>
      <c r="BX4" s="217"/>
      <c r="BY4" s="217"/>
      <c r="BZ4" s="217">
        <v>4</v>
      </c>
      <c r="CA4" s="217"/>
      <c r="CB4" s="217"/>
      <c r="CC4" s="217"/>
      <c r="CD4" s="217"/>
      <c r="CE4" s="217"/>
      <c r="CF4" s="217"/>
      <c r="CG4" s="217"/>
      <c r="CH4" s="217"/>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row>
    <row r="5" spans="1:173" ht="15">
      <c r="A5" s="191" t="s">
        <v>2</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3"/>
      <c r="AU5" s="252">
        <v>1000</v>
      </c>
      <c r="AV5" s="252"/>
      <c r="AW5" s="252"/>
      <c r="AX5" s="253"/>
      <c r="AY5" s="1"/>
      <c r="AZ5" s="2"/>
      <c r="BA5" s="2"/>
      <c r="BB5" s="2"/>
      <c r="BC5" s="2"/>
      <c r="BD5" s="2"/>
      <c r="BE5" s="2"/>
      <c r="BF5" s="2"/>
      <c r="BG5" s="3"/>
      <c r="BH5" s="4"/>
      <c r="BI5" s="5"/>
      <c r="BJ5" s="5"/>
      <c r="BK5" s="5"/>
      <c r="BL5" s="5"/>
      <c r="BM5" s="5"/>
      <c r="BN5" s="5"/>
      <c r="BO5" s="5"/>
      <c r="BP5" s="6"/>
      <c r="BQ5" s="1"/>
      <c r="BR5" s="2"/>
      <c r="BS5" s="2"/>
      <c r="BT5" s="2"/>
      <c r="BU5" s="2"/>
      <c r="BV5" s="2"/>
      <c r="BW5" s="2"/>
      <c r="BX5" s="2"/>
      <c r="BY5" s="3"/>
      <c r="BZ5" s="4"/>
      <c r="CA5" s="5"/>
      <c r="CB5" s="5"/>
      <c r="CC5" s="5"/>
      <c r="CD5" s="5"/>
      <c r="CE5" s="5"/>
      <c r="CF5" s="5"/>
      <c r="CG5" s="5"/>
      <c r="CH5" s="6"/>
      <c r="CJ5" s="190">
        <v>1</v>
      </c>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23">
        <v>2</v>
      </c>
      <c r="EE5" s="123"/>
      <c r="EF5" s="123"/>
      <c r="EG5" s="123"/>
      <c r="EH5" s="123">
        <v>3</v>
      </c>
      <c r="EI5" s="123"/>
      <c r="EJ5" s="123"/>
      <c r="EK5" s="123"/>
      <c r="EL5" s="123"/>
      <c r="EM5" s="123"/>
      <c r="EN5" s="123"/>
      <c r="EO5" s="123"/>
      <c r="EP5" s="123"/>
      <c r="EQ5" s="123" t="s">
        <v>276</v>
      </c>
      <c r="ER5" s="123"/>
      <c r="ES5" s="123"/>
      <c r="ET5" s="123"/>
      <c r="EU5" s="123"/>
      <c r="EV5" s="123"/>
      <c r="EW5" s="123"/>
      <c r="EX5" s="123"/>
      <c r="EY5" s="123"/>
      <c r="EZ5" s="123" t="s">
        <v>291</v>
      </c>
      <c r="FA5" s="123"/>
      <c r="FB5" s="123"/>
      <c r="FC5" s="123"/>
      <c r="FD5" s="123"/>
      <c r="FE5" s="123"/>
      <c r="FF5" s="123"/>
      <c r="FG5" s="123"/>
      <c r="FH5" s="123"/>
      <c r="FI5" s="123" t="s">
        <v>290</v>
      </c>
      <c r="FJ5" s="123"/>
      <c r="FK5" s="123"/>
      <c r="FL5" s="123"/>
      <c r="FM5" s="123"/>
      <c r="FN5" s="123"/>
      <c r="FO5" s="123"/>
      <c r="FP5" s="123"/>
      <c r="FQ5" s="123"/>
    </row>
    <row r="6" spans="1:173" ht="15">
      <c r="A6" s="257" t="s">
        <v>3</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9"/>
      <c r="AU6" s="255"/>
      <c r="AV6" s="255"/>
      <c r="AW6" s="255"/>
      <c r="AX6" s="256"/>
      <c r="AY6" s="218">
        <f>AY7-AY8</f>
        <v>0</v>
      </c>
      <c r="AZ6" s="219"/>
      <c r="BA6" s="219"/>
      <c r="BB6" s="219"/>
      <c r="BC6" s="219"/>
      <c r="BD6" s="219"/>
      <c r="BE6" s="219"/>
      <c r="BF6" s="219"/>
      <c r="BG6" s="220"/>
      <c r="BH6" s="218">
        <f>BH7-BH8</f>
        <v>148</v>
      </c>
      <c r="BI6" s="219"/>
      <c r="BJ6" s="219"/>
      <c r="BK6" s="219"/>
      <c r="BL6" s="219"/>
      <c r="BM6" s="219"/>
      <c r="BN6" s="219"/>
      <c r="BO6" s="219"/>
      <c r="BP6" s="220"/>
      <c r="BQ6" s="218">
        <f>BQ7-BQ8</f>
        <v>8473</v>
      </c>
      <c r="BR6" s="219"/>
      <c r="BS6" s="219"/>
      <c r="BT6" s="219"/>
      <c r="BU6" s="219"/>
      <c r="BV6" s="219"/>
      <c r="BW6" s="219"/>
      <c r="BX6" s="219"/>
      <c r="BY6" s="220"/>
      <c r="BZ6" s="218">
        <f>BZ7-BZ8</f>
        <v>8837</v>
      </c>
      <c r="CA6" s="219"/>
      <c r="CB6" s="219"/>
      <c r="CC6" s="219"/>
      <c r="CD6" s="219"/>
      <c r="CE6" s="219"/>
      <c r="CF6" s="219"/>
      <c r="CG6" s="219"/>
      <c r="CH6" s="220"/>
      <c r="CJ6" s="191" t="s">
        <v>81</v>
      </c>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3"/>
      <c r="ED6" s="194">
        <v>1400</v>
      </c>
      <c r="EE6" s="195"/>
      <c r="EF6" s="195"/>
      <c r="EG6" s="196"/>
      <c r="EH6" s="16"/>
      <c r="EI6" s="17"/>
      <c r="EJ6" s="17"/>
      <c r="EK6" s="17"/>
      <c r="EL6" s="17"/>
      <c r="EM6" s="17"/>
      <c r="EN6" s="17"/>
      <c r="EO6" s="17"/>
      <c r="EP6" s="18"/>
      <c r="EQ6" s="16"/>
      <c r="ER6" s="17"/>
      <c r="ES6" s="17"/>
      <c r="ET6" s="17"/>
      <c r="EU6" s="17"/>
      <c r="EV6" s="17"/>
      <c r="EW6" s="17"/>
      <c r="EX6" s="17"/>
      <c r="EY6" s="18"/>
      <c r="EZ6" s="16"/>
      <c r="FA6" s="17"/>
      <c r="FB6" s="17"/>
      <c r="FC6" s="17"/>
      <c r="FD6" s="17"/>
      <c r="FE6" s="17"/>
      <c r="FF6" s="17"/>
      <c r="FG6" s="17"/>
      <c r="FH6" s="18"/>
      <c r="FI6" s="16"/>
      <c r="FJ6" s="17"/>
      <c r="FK6" s="17"/>
      <c r="FL6" s="17"/>
      <c r="FM6" s="17"/>
      <c r="FN6" s="17"/>
      <c r="FO6" s="17"/>
      <c r="FP6" s="17"/>
      <c r="FQ6" s="18"/>
    </row>
    <row r="7" spans="1:173" ht="15">
      <c r="A7" s="234" t="s">
        <v>4</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25">
        <v>1001</v>
      </c>
      <c r="AV7" s="225"/>
      <c r="AW7" s="225"/>
      <c r="AX7" s="225"/>
      <c r="AY7" s="146"/>
      <c r="AZ7" s="146"/>
      <c r="BA7" s="146"/>
      <c r="BB7" s="146"/>
      <c r="BC7" s="146"/>
      <c r="BD7" s="146"/>
      <c r="BE7" s="146"/>
      <c r="BF7" s="146"/>
      <c r="BG7" s="146"/>
      <c r="BH7" s="146">
        <v>148</v>
      </c>
      <c r="BI7" s="146"/>
      <c r="BJ7" s="146"/>
      <c r="BK7" s="146"/>
      <c r="BL7" s="146"/>
      <c r="BM7" s="146"/>
      <c r="BN7" s="146"/>
      <c r="BO7" s="146"/>
      <c r="BP7" s="146"/>
      <c r="BQ7" s="98">
        <v>10312</v>
      </c>
      <c r="BR7" s="98"/>
      <c r="BS7" s="98"/>
      <c r="BT7" s="98"/>
      <c r="BU7" s="98"/>
      <c r="BV7" s="98"/>
      <c r="BW7" s="98"/>
      <c r="BX7" s="98"/>
      <c r="BY7" s="98"/>
      <c r="BZ7" s="98">
        <v>10710</v>
      </c>
      <c r="CA7" s="98"/>
      <c r="CB7" s="98"/>
      <c r="CC7" s="98"/>
      <c r="CD7" s="98"/>
      <c r="CE7" s="98"/>
      <c r="CF7" s="98"/>
      <c r="CG7" s="98"/>
      <c r="CH7" s="98"/>
      <c r="CJ7" s="200" t="s">
        <v>82</v>
      </c>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2"/>
      <c r="ED7" s="197"/>
      <c r="EE7" s="198"/>
      <c r="EF7" s="198"/>
      <c r="EG7" s="199"/>
      <c r="EH7" s="120"/>
      <c r="EI7" s="121"/>
      <c r="EJ7" s="121"/>
      <c r="EK7" s="121"/>
      <c r="EL7" s="121"/>
      <c r="EM7" s="121"/>
      <c r="EN7" s="121"/>
      <c r="EO7" s="121"/>
      <c r="EP7" s="122"/>
      <c r="EQ7" s="120">
        <v>18930</v>
      </c>
      <c r="ER7" s="121"/>
      <c r="ES7" s="121"/>
      <c r="ET7" s="121"/>
      <c r="EU7" s="121"/>
      <c r="EV7" s="121"/>
      <c r="EW7" s="121"/>
      <c r="EX7" s="121"/>
      <c r="EY7" s="122"/>
      <c r="EZ7" s="120">
        <v>43508</v>
      </c>
      <c r="FA7" s="121"/>
      <c r="FB7" s="121"/>
      <c r="FC7" s="121"/>
      <c r="FD7" s="121"/>
      <c r="FE7" s="121"/>
      <c r="FF7" s="121"/>
      <c r="FG7" s="121"/>
      <c r="FH7" s="122"/>
      <c r="FI7" s="120">
        <v>43508</v>
      </c>
      <c r="FJ7" s="121"/>
      <c r="FK7" s="121"/>
      <c r="FL7" s="121"/>
      <c r="FM7" s="121"/>
      <c r="FN7" s="121"/>
      <c r="FO7" s="121"/>
      <c r="FP7" s="121"/>
      <c r="FQ7" s="122"/>
    </row>
    <row r="8" spans="1:173" ht="15">
      <c r="A8" s="233" t="s">
        <v>5</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25">
        <v>1002</v>
      </c>
      <c r="AV8" s="225"/>
      <c r="AW8" s="225"/>
      <c r="AX8" s="225"/>
      <c r="AY8" s="146"/>
      <c r="AZ8" s="146"/>
      <c r="BA8" s="146"/>
      <c r="BB8" s="146"/>
      <c r="BC8" s="146"/>
      <c r="BD8" s="146"/>
      <c r="BE8" s="146"/>
      <c r="BF8" s="146"/>
      <c r="BG8" s="146"/>
      <c r="BH8" s="146">
        <v>0</v>
      </c>
      <c r="BI8" s="146"/>
      <c r="BJ8" s="146"/>
      <c r="BK8" s="146"/>
      <c r="BL8" s="146"/>
      <c r="BM8" s="146"/>
      <c r="BN8" s="146"/>
      <c r="BO8" s="146"/>
      <c r="BP8" s="146"/>
      <c r="BQ8" s="98">
        <v>1839</v>
      </c>
      <c r="BR8" s="98"/>
      <c r="BS8" s="98"/>
      <c r="BT8" s="98"/>
      <c r="BU8" s="98"/>
      <c r="BV8" s="98"/>
      <c r="BW8" s="98"/>
      <c r="BX8" s="98"/>
      <c r="BY8" s="98"/>
      <c r="BZ8" s="98">
        <v>1873</v>
      </c>
      <c r="CA8" s="98"/>
      <c r="CB8" s="98"/>
      <c r="CC8" s="98"/>
      <c r="CD8" s="98"/>
      <c r="CE8" s="98"/>
      <c r="CF8" s="98"/>
      <c r="CG8" s="98"/>
      <c r="CH8" s="98"/>
      <c r="CJ8" s="179" t="s">
        <v>83</v>
      </c>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1"/>
      <c r="ED8" s="187" t="s">
        <v>84</v>
      </c>
      <c r="EE8" s="188"/>
      <c r="EF8" s="188"/>
      <c r="EG8" s="189"/>
      <c r="EH8" s="112"/>
      <c r="EI8" s="113"/>
      <c r="EJ8" s="113"/>
      <c r="EK8" s="113"/>
      <c r="EL8" s="113"/>
      <c r="EM8" s="113"/>
      <c r="EN8" s="113"/>
      <c r="EO8" s="113"/>
      <c r="EP8" s="114"/>
      <c r="EQ8" s="112">
        <v>0</v>
      </c>
      <c r="ER8" s="113"/>
      <c r="ES8" s="113"/>
      <c r="ET8" s="113"/>
      <c r="EU8" s="113"/>
      <c r="EV8" s="113"/>
      <c r="EW8" s="113"/>
      <c r="EX8" s="113"/>
      <c r="EY8" s="114"/>
      <c r="EZ8" s="112">
        <v>64675</v>
      </c>
      <c r="FA8" s="113"/>
      <c r="FB8" s="113"/>
      <c r="FC8" s="113"/>
      <c r="FD8" s="113"/>
      <c r="FE8" s="113"/>
      <c r="FF8" s="113"/>
      <c r="FG8" s="113"/>
      <c r="FH8" s="114"/>
      <c r="FI8" s="112">
        <v>64675</v>
      </c>
      <c r="FJ8" s="113"/>
      <c r="FK8" s="113"/>
      <c r="FL8" s="113"/>
      <c r="FM8" s="113"/>
      <c r="FN8" s="113"/>
      <c r="FO8" s="113"/>
      <c r="FP8" s="113"/>
      <c r="FQ8" s="114"/>
    </row>
    <row r="9" spans="1:173" ht="15">
      <c r="A9" s="224" t="s">
        <v>6</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5">
        <v>1005</v>
      </c>
      <c r="AV9" s="225"/>
      <c r="AW9" s="225"/>
      <c r="AX9" s="225"/>
      <c r="AY9" s="146"/>
      <c r="AZ9" s="146"/>
      <c r="BA9" s="146"/>
      <c r="BB9" s="146"/>
      <c r="BC9" s="146"/>
      <c r="BD9" s="146"/>
      <c r="BE9" s="146"/>
      <c r="BF9" s="146"/>
      <c r="BG9" s="146"/>
      <c r="BH9" s="146">
        <v>0</v>
      </c>
      <c r="BI9" s="146"/>
      <c r="BJ9" s="146"/>
      <c r="BK9" s="146"/>
      <c r="BL9" s="146"/>
      <c r="BM9" s="146"/>
      <c r="BN9" s="146"/>
      <c r="BO9" s="146"/>
      <c r="BP9" s="146"/>
      <c r="BQ9" s="98">
        <v>621</v>
      </c>
      <c r="BR9" s="98"/>
      <c r="BS9" s="98"/>
      <c r="BT9" s="98"/>
      <c r="BU9" s="98"/>
      <c r="BV9" s="98"/>
      <c r="BW9" s="98"/>
      <c r="BX9" s="98"/>
      <c r="BY9" s="98"/>
      <c r="BZ9" s="98">
        <v>2342</v>
      </c>
      <c r="CA9" s="98"/>
      <c r="CB9" s="98"/>
      <c r="CC9" s="98"/>
      <c r="CD9" s="98"/>
      <c r="CE9" s="98"/>
      <c r="CF9" s="98"/>
      <c r="CG9" s="98"/>
      <c r="CH9" s="98"/>
      <c r="CJ9" s="203" t="s">
        <v>85</v>
      </c>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123">
        <v>1405</v>
      </c>
      <c r="EE9" s="123"/>
      <c r="EF9" s="123"/>
      <c r="EG9" s="123"/>
      <c r="EH9" s="186"/>
      <c r="EI9" s="186"/>
      <c r="EJ9" s="186"/>
      <c r="EK9" s="186"/>
      <c r="EL9" s="186"/>
      <c r="EM9" s="186"/>
      <c r="EN9" s="186"/>
      <c r="EO9" s="186"/>
      <c r="EP9" s="186"/>
      <c r="EQ9" s="186">
        <v>0</v>
      </c>
      <c r="ER9" s="186"/>
      <c r="ES9" s="186"/>
      <c r="ET9" s="186"/>
      <c r="EU9" s="186"/>
      <c r="EV9" s="186"/>
      <c r="EW9" s="186"/>
      <c r="EX9" s="186"/>
      <c r="EY9" s="186"/>
      <c r="EZ9" s="118"/>
      <c r="FA9" s="118"/>
      <c r="FB9" s="118"/>
      <c r="FC9" s="118"/>
      <c r="FD9" s="118"/>
      <c r="FE9" s="118"/>
      <c r="FF9" s="118"/>
      <c r="FG9" s="118"/>
      <c r="FH9" s="118"/>
      <c r="FI9" s="118"/>
      <c r="FJ9" s="118"/>
      <c r="FK9" s="118"/>
      <c r="FL9" s="118"/>
      <c r="FM9" s="118"/>
      <c r="FN9" s="118"/>
      <c r="FO9" s="118"/>
      <c r="FP9" s="118"/>
      <c r="FQ9" s="118"/>
    </row>
    <row r="10" spans="1:173" ht="15">
      <c r="A10" s="266" t="s">
        <v>7</v>
      </c>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8"/>
      <c r="AU10" s="254" t="s">
        <v>8</v>
      </c>
      <c r="AV10" s="255"/>
      <c r="AW10" s="255"/>
      <c r="AX10" s="256"/>
      <c r="AY10" s="214">
        <f>AY11-AY12</f>
        <v>0</v>
      </c>
      <c r="AZ10" s="215"/>
      <c r="BA10" s="215"/>
      <c r="BB10" s="215"/>
      <c r="BC10" s="215"/>
      <c r="BD10" s="215"/>
      <c r="BE10" s="215"/>
      <c r="BF10" s="215"/>
      <c r="BG10" s="216"/>
      <c r="BH10" s="214">
        <f>BH11-BH12</f>
        <v>5020</v>
      </c>
      <c r="BI10" s="215"/>
      <c r="BJ10" s="215"/>
      <c r="BK10" s="215"/>
      <c r="BL10" s="215"/>
      <c r="BM10" s="215"/>
      <c r="BN10" s="215"/>
      <c r="BO10" s="215"/>
      <c r="BP10" s="216"/>
      <c r="BQ10" s="214">
        <f>BQ11-BQ12</f>
        <v>88047</v>
      </c>
      <c r="BR10" s="215"/>
      <c r="BS10" s="215"/>
      <c r="BT10" s="215"/>
      <c r="BU10" s="215"/>
      <c r="BV10" s="215"/>
      <c r="BW10" s="215"/>
      <c r="BX10" s="215"/>
      <c r="BY10" s="216"/>
      <c r="BZ10" s="214">
        <f>BZ11-BZ12</f>
        <v>84417</v>
      </c>
      <c r="CA10" s="215"/>
      <c r="CB10" s="215"/>
      <c r="CC10" s="215"/>
      <c r="CD10" s="215"/>
      <c r="CE10" s="215"/>
      <c r="CF10" s="215"/>
      <c r="CG10" s="215"/>
      <c r="CH10" s="216"/>
      <c r="CJ10" s="185" t="s">
        <v>86</v>
      </c>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c r="DZ10" s="185"/>
      <c r="EA10" s="185"/>
      <c r="EB10" s="185"/>
      <c r="EC10" s="185"/>
      <c r="ED10" s="123">
        <v>1410</v>
      </c>
      <c r="EE10" s="123"/>
      <c r="EF10" s="123"/>
      <c r="EG10" s="123"/>
      <c r="EH10" s="186"/>
      <c r="EI10" s="186"/>
      <c r="EJ10" s="186"/>
      <c r="EK10" s="186"/>
      <c r="EL10" s="186"/>
      <c r="EM10" s="186"/>
      <c r="EN10" s="186"/>
      <c r="EO10" s="186"/>
      <c r="EP10" s="186"/>
      <c r="EQ10" s="186">
        <v>0</v>
      </c>
      <c r="ER10" s="186"/>
      <c r="ES10" s="186"/>
      <c r="ET10" s="186"/>
      <c r="EU10" s="186"/>
      <c r="EV10" s="186"/>
      <c r="EW10" s="186"/>
      <c r="EX10" s="186"/>
      <c r="EY10" s="186"/>
      <c r="EZ10" s="118" t="s">
        <v>294</v>
      </c>
      <c r="FA10" s="118"/>
      <c r="FB10" s="118"/>
      <c r="FC10" s="118"/>
      <c r="FD10" s="118"/>
      <c r="FE10" s="118"/>
      <c r="FF10" s="118"/>
      <c r="FG10" s="118"/>
      <c r="FH10" s="118"/>
      <c r="FI10" s="118" t="s">
        <v>296</v>
      </c>
      <c r="FJ10" s="118"/>
      <c r="FK10" s="118"/>
      <c r="FL10" s="118"/>
      <c r="FM10" s="118"/>
      <c r="FN10" s="118"/>
      <c r="FO10" s="118"/>
      <c r="FP10" s="118"/>
      <c r="FQ10" s="118"/>
    </row>
    <row r="11" spans="1:173" ht="15">
      <c r="A11" s="233" t="s">
        <v>4</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25">
        <v>1011</v>
      </c>
      <c r="AV11" s="225"/>
      <c r="AW11" s="225"/>
      <c r="AX11" s="225"/>
      <c r="AY11" s="146"/>
      <c r="AZ11" s="146"/>
      <c r="BA11" s="146"/>
      <c r="BB11" s="146"/>
      <c r="BC11" s="146"/>
      <c r="BD11" s="146"/>
      <c r="BE11" s="146"/>
      <c r="BF11" s="146"/>
      <c r="BG11" s="146"/>
      <c r="BH11" s="146">
        <v>34526</v>
      </c>
      <c r="BI11" s="146"/>
      <c r="BJ11" s="146"/>
      <c r="BK11" s="146"/>
      <c r="BL11" s="146"/>
      <c r="BM11" s="146"/>
      <c r="BN11" s="146"/>
      <c r="BO11" s="146"/>
      <c r="BP11" s="146"/>
      <c r="BQ11" s="98">
        <v>123123</v>
      </c>
      <c r="BR11" s="98"/>
      <c r="BS11" s="98"/>
      <c r="BT11" s="98"/>
      <c r="BU11" s="98"/>
      <c r="BV11" s="98"/>
      <c r="BW11" s="98"/>
      <c r="BX11" s="98"/>
      <c r="BY11" s="98"/>
      <c r="BZ11" s="98">
        <v>119295</v>
      </c>
      <c r="CA11" s="98"/>
      <c r="CB11" s="98"/>
      <c r="CC11" s="98"/>
      <c r="CD11" s="98"/>
      <c r="CE11" s="98"/>
      <c r="CF11" s="98"/>
      <c r="CG11" s="98"/>
      <c r="CH11" s="98"/>
      <c r="CJ11" s="179" t="s">
        <v>87</v>
      </c>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1"/>
      <c r="ED11" s="182" t="s">
        <v>88</v>
      </c>
      <c r="EE11" s="183"/>
      <c r="EF11" s="183"/>
      <c r="EG11" s="184"/>
      <c r="EH11" s="112"/>
      <c r="EI11" s="113"/>
      <c r="EJ11" s="113"/>
      <c r="EK11" s="113"/>
      <c r="EL11" s="113"/>
      <c r="EM11" s="113"/>
      <c r="EN11" s="113"/>
      <c r="EO11" s="113"/>
      <c r="EP11" s="114"/>
      <c r="EQ11" s="112">
        <v>0</v>
      </c>
      <c r="ER11" s="113"/>
      <c r="ES11" s="113"/>
      <c r="ET11" s="113"/>
      <c r="EU11" s="113"/>
      <c r="EV11" s="113"/>
      <c r="EW11" s="113"/>
      <c r="EX11" s="113"/>
      <c r="EY11" s="114"/>
      <c r="EZ11" s="115"/>
      <c r="FA11" s="116"/>
      <c r="FB11" s="116"/>
      <c r="FC11" s="116"/>
      <c r="FD11" s="116"/>
      <c r="FE11" s="116"/>
      <c r="FF11" s="116"/>
      <c r="FG11" s="116"/>
      <c r="FH11" s="117"/>
      <c r="FI11" s="115"/>
      <c r="FJ11" s="116"/>
      <c r="FK11" s="116"/>
      <c r="FL11" s="116"/>
      <c r="FM11" s="116"/>
      <c r="FN11" s="116"/>
      <c r="FO11" s="116"/>
      <c r="FP11" s="116"/>
      <c r="FQ11" s="117"/>
    </row>
    <row r="12" spans="1:173" ht="15">
      <c r="A12" s="233" t="s">
        <v>9</v>
      </c>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25">
        <v>1012</v>
      </c>
      <c r="AV12" s="225"/>
      <c r="AW12" s="225"/>
      <c r="AX12" s="225"/>
      <c r="AY12" s="146"/>
      <c r="AZ12" s="146"/>
      <c r="BA12" s="146"/>
      <c r="BB12" s="146"/>
      <c r="BC12" s="146"/>
      <c r="BD12" s="146"/>
      <c r="BE12" s="146"/>
      <c r="BF12" s="146"/>
      <c r="BG12" s="146"/>
      <c r="BH12" s="146">
        <v>29506</v>
      </c>
      <c r="BI12" s="146"/>
      <c r="BJ12" s="146"/>
      <c r="BK12" s="146"/>
      <c r="BL12" s="146"/>
      <c r="BM12" s="146"/>
      <c r="BN12" s="146"/>
      <c r="BO12" s="146"/>
      <c r="BP12" s="146"/>
      <c r="BQ12" s="98">
        <v>35076</v>
      </c>
      <c r="BR12" s="98"/>
      <c r="BS12" s="98"/>
      <c r="BT12" s="98"/>
      <c r="BU12" s="98"/>
      <c r="BV12" s="98"/>
      <c r="BW12" s="98"/>
      <c r="BX12" s="98"/>
      <c r="BY12" s="98"/>
      <c r="BZ12" s="98">
        <v>34878</v>
      </c>
      <c r="CA12" s="98"/>
      <c r="CB12" s="98"/>
      <c r="CC12" s="98"/>
      <c r="CD12" s="98"/>
      <c r="CE12" s="98"/>
      <c r="CF12" s="98"/>
      <c r="CG12" s="98"/>
      <c r="CH12" s="98"/>
      <c r="CJ12" s="179" t="s">
        <v>89</v>
      </c>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1"/>
      <c r="ED12" s="182" t="s">
        <v>90</v>
      </c>
      <c r="EE12" s="183"/>
      <c r="EF12" s="183"/>
      <c r="EG12" s="184"/>
      <c r="EH12" s="112"/>
      <c r="EI12" s="113"/>
      <c r="EJ12" s="113"/>
      <c r="EK12" s="113"/>
      <c r="EL12" s="113"/>
      <c r="EM12" s="113"/>
      <c r="EN12" s="113"/>
      <c r="EO12" s="113"/>
      <c r="EP12" s="114"/>
      <c r="EQ12" s="112">
        <v>0</v>
      </c>
      <c r="ER12" s="113"/>
      <c r="ES12" s="113"/>
      <c r="ET12" s="113"/>
      <c r="EU12" s="113"/>
      <c r="EV12" s="113"/>
      <c r="EW12" s="113"/>
      <c r="EX12" s="113"/>
      <c r="EY12" s="114"/>
      <c r="EZ12" s="115"/>
      <c r="FA12" s="116"/>
      <c r="FB12" s="116"/>
      <c r="FC12" s="116"/>
      <c r="FD12" s="116"/>
      <c r="FE12" s="116"/>
      <c r="FF12" s="116"/>
      <c r="FG12" s="116"/>
      <c r="FH12" s="117"/>
      <c r="FI12" s="115"/>
      <c r="FJ12" s="116"/>
      <c r="FK12" s="116"/>
      <c r="FL12" s="116"/>
      <c r="FM12" s="116"/>
      <c r="FN12" s="116"/>
      <c r="FO12" s="116"/>
      <c r="FP12" s="116"/>
      <c r="FQ12" s="117"/>
    </row>
    <row r="13" spans="1:173" ht="15">
      <c r="A13" s="224" t="s">
        <v>10</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5">
        <v>1015</v>
      </c>
      <c r="AV13" s="225"/>
      <c r="AW13" s="225"/>
      <c r="AX13" s="225"/>
      <c r="AY13" s="265">
        <f>AY14-AY15</f>
        <v>0</v>
      </c>
      <c r="AZ13" s="265"/>
      <c r="BA13" s="265"/>
      <c r="BB13" s="265"/>
      <c r="BC13" s="265"/>
      <c r="BD13" s="265"/>
      <c r="BE13" s="265"/>
      <c r="BF13" s="265"/>
      <c r="BG13" s="265"/>
      <c r="BH13" s="265">
        <f>BH14-BH15</f>
        <v>0</v>
      </c>
      <c r="BI13" s="265"/>
      <c r="BJ13" s="265"/>
      <c r="BK13" s="265"/>
      <c r="BL13" s="265"/>
      <c r="BM13" s="265"/>
      <c r="BN13" s="265"/>
      <c r="BO13" s="265"/>
      <c r="BP13" s="265"/>
      <c r="BQ13" s="213"/>
      <c r="BR13" s="213"/>
      <c r="BS13" s="213"/>
      <c r="BT13" s="213"/>
      <c r="BU13" s="213"/>
      <c r="BV13" s="213"/>
      <c r="BW13" s="213"/>
      <c r="BX13" s="213"/>
      <c r="BY13" s="213"/>
      <c r="BZ13" s="213"/>
      <c r="CA13" s="213"/>
      <c r="CB13" s="213"/>
      <c r="CC13" s="213"/>
      <c r="CD13" s="213"/>
      <c r="CE13" s="213"/>
      <c r="CF13" s="213"/>
      <c r="CG13" s="213"/>
      <c r="CH13" s="213"/>
      <c r="CJ13" s="185" t="s">
        <v>91</v>
      </c>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c r="DX13" s="185"/>
      <c r="DY13" s="185"/>
      <c r="DZ13" s="185"/>
      <c r="EA13" s="185"/>
      <c r="EB13" s="185"/>
      <c r="EC13" s="185"/>
      <c r="ED13" s="123">
        <v>1415</v>
      </c>
      <c r="EE13" s="123"/>
      <c r="EF13" s="123"/>
      <c r="EG13" s="123"/>
      <c r="EH13" s="186"/>
      <c r="EI13" s="186"/>
      <c r="EJ13" s="186"/>
      <c r="EK13" s="186"/>
      <c r="EL13" s="186"/>
      <c r="EM13" s="186"/>
      <c r="EN13" s="186"/>
      <c r="EO13" s="186"/>
      <c r="EP13" s="186"/>
      <c r="EQ13" s="186">
        <v>0</v>
      </c>
      <c r="ER13" s="186"/>
      <c r="ES13" s="186"/>
      <c r="ET13" s="186"/>
      <c r="EU13" s="186"/>
      <c r="EV13" s="186"/>
      <c r="EW13" s="186"/>
      <c r="EX13" s="186"/>
      <c r="EY13" s="186"/>
      <c r="EZ13" s="118"/>
      <c r="FA13" s="118"/>
      <c r="FB13" s="118"/>
      <c r="FC13" s="118"/>
      <c r="FD13" s="118"/>
      <c r="FE13" s="118"/>
      <c r="FF13" s="118"/>
      <c r="FG13" s="118"/>
      <c r="FH13" s="118"/>
      <c r="FI13" s="118"/>
      <c r="FJ13" s="118"/>
      <c r="FK13" s="118"/>
      <c r="FL13" s="118"/>
      <c r="FM13" s="118"/>
      <c r="FN13" s="118"/>
      <c r="FO13" s="118"/>
      <c r="FP13" s="118"/>
      <c r="FQ13" s="118"/>
    </row>
    <row r="14" spans="1:173" ht="15">
      <c r="A14" s="179" t="s">
        <v>11</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1"/>
      <c r="AU14" s="226" t="s">
        <v>12</v>
      </c>
      <c r="AV14" s="227"/>
      <c r="AW14" s="227"/>
      <c r="AX14" s="228"/>
      <c r="AY14" s="103"/>
      <c r="AZ14" s="104"/>
      <c r="BA14" s="104"/>
      <c r="BB14" s="104"/>
      <c r="BC14" s="104"/>
      <c r="BD14" s="104"/>
      <c r="BE14" s="104"/>
      <c r="BF14" s="104"/>
      <c r="BG14" s="105"/>
      <c r="BH14" s="103">
        <v>0</v>
      </c>
      <c r="BI14" s="104"/>
      <c r="BJ14" s="104"/>
      <c r="BK14" s="104"/>
      <c r="BL14" s="104"/>
      <c r="BM14" s="104"/>
      <c r="BN14" s="104"/>
      <c r="BO14" s="104"/>
      <c r="BP14" s="105"/>
      <c r="BQ14" s="100"/>
      <c r="BR14" s="101"/>
      <c r="BS14" s="101"/>
      <c r="BT14" s="101"/>
      <c r="BU14" s="101"/>
      <c r="BV14" s="101"/>
      <c r="BW14" s="101"/>
      <c r="BX14" s="101"/>
      <c r="BY14" s="102"/>
      <c r="BZ14" s="100"/>
      <c r="CA14" s="101"/>
      <c r="CB14" s="101"/>
      <c r="CC14" s="101"/>
      <c r="CD14" s="101"/>
      <c r="CE14" s="101"/>
      <c r="CF14" s="101"/>
      <c r="CG14" s="101"/>
      <c r="CH14" s="102"/>
      <c r="CJ14" s="185" t="s">
        <v>92</v>
      </c>
      <c r="CK14" s="185"/>
      <c r="CL14" s="185"/>
      <c r="CM14" s="185"/>
      <c r="CN14" s="185"/>
      <c r="CO14" s="185"/>
      <c r="CP14" s="185"/>
      <c r="CQ14" s="185"/>
      <c r="CR14" s="185"/>
      <c r="CS14" s="185"/>
      <c r="CT14" s="185"/>
      <c r="CU14" s="185"/>
      <c r="CV14" s="185"/>
      <c r="CW14" s="185"/>
      <c r="CX14" s="185"/>
      <c r="CY14" s="185"/>
      <c r="CZ14" s="185"/>
      <c r="DA14" s="185"/>
      <c r="DB14" s="185"/>
      <c r="DC14" s="185"/>
      <c r="DD14" s="185"/>
      <c r="DE14" s="185"/>
      <c r="DF14" s="185"/>
      <c r="DG14" s="185"/>
      <c r="DH14" s="185"/>
      <c r="DI14" s="185"/>
      <c r="DJ14" s="185"/>
      <c r="DK14" s="185"/>
      <c r="DL14" s="185"/>
      <c r="DM14" s="185"/>
      <c r="DN14" s="185"/>
      <c r="DO14" s="185"/>
      <c r="DP14" s="185"/>
      <c r="DQ14" s="185"/>
      <c r="DR14" s="185"/>
      <c r="DS14" s="185"/>
      <c r="DT14" s="185"/>
      <c r="DU14" s="185"/>
      <c r="DV14" s="185"/>
      <c r="DW14" s="185"/>
      <c r="DX14" s="185"/>
      <c r="DY14" s="185"/>
      <c r="DZ14" s="185"/>
      <c r="EA14" s="185"/>
      <c r="EB14" s="185"/>
      <c r="EC14" s="185"/>
      <c r="ED14" s="123">
        <v>1420</v>
      </c>
      <c r="EE14" s="123"/>
      <c r="EF14" s="123"/>
      <c r="EG14" s="123"/>
      <c r="EH14" s="19"/>
      <c r="EI14" s="119"/>
      <c r="EJ14" s="119"/>
      <c r="EK14" s="119"/>
      <c r="EL14" s="119"/>
      <c r="EM14" s="119"/>
      <c r="EN14" s="119"/>
      <c r="EO14" s="119"/>
      <c r="EP14" s="20"/>
      <c r="EQ14" s="19"/>
      <c r="ER14" s="119">
        <v>-21654</v>
      </c>
      <c r="ES14" s="119"/>
      <c r="ET14" s="119"/>
      <c r="EU14" s="119"/>
      <c r="EV14" s="119"/>
      <c r="EW14" s="119"/>
      <c r="EX14" s="119"/>
      <c r="EY14" s="20"/>
      <c r="EZ14" s="19"/>
      <c r="FA14" s="119">
        <v>4702</v>
      </c>
      <c r="FB14" s="119"/>
      <c r="FC14" s="119"/>
      <c r="FD14" s="119"/>
      <c r="FE14" s="119"/>
      <c r="FF14" s="119"/>
      <c r="FG14" s="119"/>
      <c r="FH14" s="20"/>
      <c r="FI14" s="19"/>
      <c r="FJ14" s="119">
        <v>4726</v>
      </c>
      <c r="FK14" s="119"/>
      <c r="FL14" s="119"/>
      <c r="FM14" s="119"/>
      <c r="FN14" s="119"/>
      <c r="FO14" s="119"/>
      <c r="FP14" s="119"/>
      <c r="FQ14" s="20"/>
    </row>
    <row r="15" spans="1:173" ht="15">
      <c r="A15" s="179" t="s">
        <v>13</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1"/>
      <c r="AU15" s="226" t="s">
        <v>14</v>
      </c>
      <c r="AV15" s="227"/>
      <c r="AW15" s="227"/>
      <c r="AX15" s="228"/>
      <c r="AY15" s="103"/>
      <c r="AZ15" s="104"/>
      <c r="BA15" s="104"/>
      <c r="BB15" s="104"/>
      <c r="BC15" s="104"/>
      <c r="BD15" s="104"/>
      <c r="BE15" s="104"/>
      <c r="BF15" s="104"/>
      <c r="BG15" s="105"/>
      <c r="BH15" s="103">
        <v>0</v>
      </c>
      <c r="BI15" s="104"/>
      <c r="BJ15" s="104"/>
      <c r="BK15" s="104"/>
      <c r="BL15" s="104"/>
      <c r="BM15" s="104"/>
      <c r="BN15" s="104"/>
      <c r="BO15" s="104"/>
      <c r="BP15" s="105"/>
      <c r="BQ15" s="100"/>
      <c r="BR15" s="101"/>
      <c r="BS15" s="101"/>
      <c r="BT15" s="101"/>
      <c r="BU15" s="101"/>
      <c r="BV15" s="101"/>
      <c r="BW15" s="101"/>
      <c r="BX15" s="101"/>
      <c r="BY15" s="102"/>
      <c r="BZ15" s="100"/>
      <c r="CA15" s="101"/>
      <c r="CB15" s="101"/>
      <c r="CC15" s="101"/>
      <c r="CD15" s="101"/>
      <c r="CE15" s="101"/>
      <c r="CF15" s="101"/>
      <c r="CG15" s="101"/>
      <c r="CH15" s="102"/>
      <c r="CJ15" s="185" t="s">
        <v>93</v>
      </c>
      <c r="CK15" s="185"/>
      <c r="CL15" s="185"/>
      <c r="CM15" s="185"/>
      <c r="CN15" s="185"/>
      <c r="CO15" s="185"/>
      <c r="CP15" s="185"/>
      <c r="CQ15" s="185"/>
      <c r="CR15" s="185"/>
      <c r="CS15" s="185"/>
      <c r="CT15" s="185"/>
      <c r="CU15" s="185"/>
      <c r="CV15" s="185"/>
      <c r="CW15" s="185"/>
      <c r="CX15" s="185"/>
      <c r="CY15" s="185"/>
      <c r="CZ15" s="185"/>
      <c r="DA15" s="185"/>
      <c r="DB15" s="185"/>
      <c r="DC15" s="185"/>
      <c r="DD15" s="185"/>
      <c r="DE15" s="185"/>
      <c r="DF15" s="185"/>
      <c r="DG15" s="185"/>
      <c r="DH15" s="185"/>
      <c r="DI15" s="185"/>
      <c r="DJ15" s="185"/>
      <c r="DK15" s="185"/>
      <c r="DL15" s="185"/>
      <c r="DM15" s="185"/>
      <c r="DN15" s="185"/>
      <c r="DO15" s="185"/>
      <c r="DP15" s="185"/>
      <c r="DQ15" s="185"/>
      <c r="DR15" s="185"/>
      <c r="DS15" s="185"/>
      <c r="DT15" s="185"/>
      <c r="DU15" s="185"/>
      <c r="DV15" s="185"/>
      <c r="DW15" s="185"/>
      <c r="DX15" s="185"/>
      <c r="DY15" s="185"/>
      <c r="DZ15" s="185"/>
      <c r="EA15" s="185"/>
      <c r="EB15" s="185"/>
      <c r="EC15" s="185"/>
      <c r="ED15" s="123">
        <v>1425</v>
      </c>
      <c r="EE15" s="123"/>
      <c r="EF15" s="123"/>
      <c r="EG15" s="123"/>
      <c r="EH15" s="112"/>
      <c r="EI15" s="113"/>
      <c r="EJ15" s="113"/>
      <c r="EK15" s="113"/>
      <c r="EL15" s="113"/>
      <c r="EM15" s="113"/>
      <c r="EN15" s="113"/>
      <c r="EO15" s="113"/>
      <c r="EP15" s="114"/>
      <c r="EQ15" s="112"/>
      <c r="ER15" s="113"/>
      <c r="ES15" s="113"/>
      <c r="ET15" s="113"/>
      <c r="EU15" s="113"/>
      <c r="EV15" s="113"/>
      <c r="EW15" s="113"/>
      <c r="EX15" s="113"/>
      <c r="EY15" s="114"/>
      <c r="EZ15" s="112"/>
      <c r="FA15" s="113"/>
      <c r="FB15" s="113"/>
      <c r="FC15" s="113"/>
      <c r="FD15" s="113"/>
      <c r="FE15" s="113"/>
      <c r="FF15" s="113"/>
      <c r="FG15" s="113"/>
      <c r="FH15" s="114"/>
      <c r="FI15" s="112"/>
      <c r="FJ15" s="113"/>
      <c r="FK15" s="113"/>
      <c r="FL15" s="113"/>
      <c r="FM15" s="113"/>
      <c r="FN15" s="113"/>
      <c r="FO15" s="113"/>
      <c r="FP15" s="113"/>
      <c r="FQ15" s="114"/>
    </row>
    <row r="16" spans="1:173" ht="15">
      <c r="A16" s="264" t="s">
        <v>15</v>
      </c>
      <c r="B16" s="264"/>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25">
        <v>1020</v>
      </c>
      <c r="AV16" s="225"/>
      <c r="AW16" s="225"/>
      <c r="AX16" s="225"/>
      <c r="AY16" s="265">
        <f>AY17-AY18</f>
        <v>0</v>
      </c>
      <c r="AZ16" s="265"/>
      <c r="BA16" s="265"/>
      <c r="BB16" s="265"/>
      <c r="BC16" s="265"/>
      <c r="BD16" s="265"/>
      <c r="BE16" s="265"/>
      <c r="BF16" s="265"/>
      <c r="BG16" s="265"/>
      <c r="BH16" s="265">
        <f>BH17-BH18</f>
        <v>0</v>
      </c>
      <c r="BI16" s="265"/>
      <c r="BJ16" s="265"/>
      <c r="BK16" s="265"/>
      <c r="BL16" s="265"/>
      <c r="BM16" s="265"/>
      <c r="BN16" s="265"/>
      <c r="BO16" s="265"/>
      <c r="BP16" s="265"/>
      <c r="BQ16" s="213"/>
      <c r="BR16" s="213"/>
      <c r="BS16" s="213"/>
      <c r="BT16" s="213"/>
      <c r="BU16" s="213"/>
      <c r="BV16" s="213"/>
      <c r="BW16" s="213"/>
      <c r="BX16" s="213"/>
      <c r="BY16" s="213"/>
      <c r="BZ16" s="213"/>
      <c r="CA16" s="213"/>
      <c r="CB16" s="213"/>
      <c r="CC16" s="213"/>
      <c r="CD16" s="213"/>
      <c r="CE16" s="213"/>
      <c r="CF16" s="213"/>
      <c r="CG16" s="213"/>
      <c r="CH16" s="213"/>
      <c r="CJ16" s="185" t="s">
        <v>94</v>
      </c>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185"/>
      <c r="ED16" s="123">
        <v>1430</v>
      </c>
      <c r="EE16" s="123"/>
      <c r="EF16" s="123"/>
      <c r="EG16" s="123"/>
      <c r="EH16" s="112"/>
      <c r="EI16" s="113"/>
      <c r="EJ16" s="113"/>
      <c r="EK16" s="113"/>
      <c r="EL16" s="113"/>
      <c r="EM16" s="113"/>
      <c r="EN16" s="113"/>
      <c r="EO16" s="113"/>
      <c r="EP16" s="114"/>
      <c r="EQ16" s="112"/>
      <c r="ER16" s="113"/>
      <c r="ES16" s="113"/>
      <c r="ET16" s="113"/>
      <c r="EU16" s="113"/>
      <c r="EV16" s="113"/>
      <c r="EW16" s="113"/>
      <c r="EX16" s="113"/>
      <c r="EY16" s="114"/>
      <c r="EZ16" s="112"/>
      <c r="FA16" s="113"/>
      <c r="FB16" s="113"/>
      <c r="FC16" s="113"/>
      <c r="FD16" s="113"/>
      <c r="FE16" s="113"/>
      <c r="FF16" s="113"/>
      <c r="FG16" s="113"/>
      <c r="FH16" s="114"/>
      <c r="FI16" s="112"/>
      <c r="FJ16" s="113"/>
      <c r="FK16" s="113">
        <v>2045</v>
      </c>
      <c r="FL16" s="113"/>
      <c r="FM16" s="113"/>
      <c r="FN16" s="113"/>
      <c r="FO16" s="113"/>
      <c r="FP16" s="113"/>
      <c r="FQ16" s="114"/>
    </row>
    <row r="17" spans="1:173" ht="15">
      <c r="A17" s="179" t="s">
        <v>16</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1"/>
      <c r="AU17" s="226" t="s">
        <v>17</v>
      </c>
      <c r="AV17" s="227"/>
      <c r="AW17" s="227"/>
      <c r="AX17" s="228"/>
      <c r="AY17" s="103"/>
      <c r="AZ17" s="104"/>
      <c r="BA17" s="104"/>
      <c r="BB17" s="104"/>
      <c r="BC17" s="104"/>
      <c r="BD17" s="104"/>
      <c r="BE17" s="104"/>
      <c r="BF17" s="104"/>
      <c r="BG17" s="105"/>
      <c r="BH17" s="103">
        <v>0</v>
      </c>
      <c r="BI17" s="104"/>
      <c r="BJ17" s="104"/>
      <c r="BK17" s="104"/>
      <c r="BL17" s="104"/>
      <c r="BM17" s="104"/>
      <c r="BN17" s="104"/>
      <c r="BO17" s="104"/>
      <c r="BP17" s="105"/>
      <c r="BQ17" s="100"/>
      <c r="BR17" s="101"/>
      <c r="BS17" s="101"/>
      <c r="BT17" s="101"/>
      <c r="BU17" s="101"/>
      <c r="BV17" s="101"/>
      <c r="BW17" s="101"/>
      <c r="BX17" s="101"/>
      <c r="BY17" s="102"/>
      <c r="BZ17" s="100"/>
      <c r="CA17" s="101"/>
      <c r="CB17" s="101"/>
      <c r="CC17" s="101"/>
      <c r="CD17" s="101"/>
      <c r="CE17" s="101"/>
      <c r="CF17" s="101"/>
      <c r="CG17" s="101"/>
      <c r="CH17" s="102"/>
      <c r="CJ17" s="179" t="s">
        <v>95</v>
      </c>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1"/>
      <c r="ED17" s="182" t="s">
        <v>96</v>
      </c>
      <c r="EE17" s="183"/>
      <c r="EF17" s="183"/>
      <c r="EG17" s="184"/>
      <c r="EH17" s="112"/>
      <c r="EI17" s="113"/>
      <c r="EJ17" s="113"/>
      <c r="EK17" s="113"/>
      <c r="EL17" s="113"/>
      <c r="EM17" s="113"/>
      <c r="EN17" s="113"/>
      <c r="EO17" s="113"/>
      <c r="EP17" s="114"/>
      <c r="EQ17" s="112"/>
      <c r="ER17" s="113"/>
      <c r="ES17" s="113"/>
      <c r="ET17" s="113"/>
      <c r="EU17" s="113"/>
      <c r="EV17" s="113"/>
      <c r="EW17" s="113"/>
      <c r="EX17" s="113"/>
      <c r="EY17" s="114"/>
      <c r="EZ17" s="112"/>
      <c r="FA17" s="113"/>
      <c r="FB17" s="113"/>
      <c r="FC17" s="113"/>
      <c r="FD17" s="113"/>
      <c r="FE17" s="113"/>
      <c r="FF17" s="113"/>
      <c r="FG17" s="113"/>
      <c r="FH17" s="114"/>
      <c r="FI17" s="112"/>
      <c r="FJ17" s="113"/>
      <c r="FK17" s="113"/>
      <c r="FL17" s="113"/>
      <c r="FM17" s="113"/>
      <c r="FN17" s="113"/>
      <c r="FO17" s="113"/>
      <c r="FP17" s="113"/>
      <c r="FQ17" s="114"/>
    </row>
    <row r="18" spans="1:173" ht="15">
      <c r="A18" s="179" t="s">
        <v>18</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1"/>
      <c r="AU18" s="226" t="s">
        <v>19</v>
      </c>
      <c r="AV18" s="227"/>
      <c r="AW18" s="227"/>
      <c r="AX18" s="228"/>
      <c r="AY18" s="103"/>
      <c r="AZ18" s="104"/>
      <c r="BA18" s="104"/>
      <c r="BB18" s="104"/>
      <c r="BC18" s="104"/>
      <c r="BD18" s="104"/>
      <c r="BE18" s="104"/>
      <c r="BF18" s="104"/>
      <c r="BG18" s="105"/>
      <c r="BH18" s="103">
        <v>0</v>
      </c>
      <c r="BI18" s="104"/>
      <c r="BJ18" s="104"/>
      <c r="BK18" s="104"/>
      <c r="BL18" s="104"/>
      <c r="BM18" s="104"/>
      <c r="BN18" s="104"/>
      <c r="BO18" s="104"/>
      <c r="BP18" s="105"/>
      <c r="BQ18" s="100"/>
      <c r="BR18" s="101"/>
      <c r="BS18" s="101"/>
      <c r="BT18" s="101"/>
      <c r="BU18" s="101"/>
      <c r="BV18" s="101"/>
      <c r="BW18" s="101"/>
      <c r="BX18" s="101"/>
      <c r="BY18" s="102"/>
      <c r="BZ18" s="100"/>
      <c r="CA18" s="101"/>
      <c r="CB18" s="101"/>
      <c r="CC18" s="101"/>
      <c r="CD18" s="101"/>
      <c r="CE18" s="101"/>
      <c r="CF18" s="101"/>
      <c r="CG18" s="101"/>
      <c r="CH18" s="102"/>
      <c r="CJ18" s="144" t="s">
        <v>32</v>
      </c>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25">
        <v>1495</v>
      </c>
      <c r="EE18" s="125"/>
      <c r="EF18" s="125"/>
      <c r="EG18" s="125"/>
      <c r="EH18" s="108">
        <f>EH7+EH9+EH10+EH13+EH17+EI14-EJ15-EJ16</f>
        <v>0</v>
      </c>
      <c r="EI18" s="108"/>
      <c r="EJ18" s="108"/>
      <c r="EK18" s="108"/>
      <c r="EL18" s="108"/>
      <c r="EM18" s="108"/>
      <c r="EN18" s="108"/>
      <c r="EO18" s="108"/>
      <c r="EP18" s="108"/>
      <c r="EQ18" s="108">
        <f>EQ7+EQ9+EQ10+EQ13+EQ17+ER14-ES15-ES16</f>
        <v>-2724</v>
      </c>
      <c r="ER18" s="108"/>
      <c r="ES18" s="108"/>
      <c r="ET18" s="108"/>
      <c r="EU18" s="108"/>
      <c r="EV18" s="108"/>
      <c r="EW18" s="108"/>
      <c r="EX18" s="108"/>
      <c r="EY18" s="108"/>
      <c r="EZ18" s="107">
        <f>EZ7+EZ9+EZ10+EZ13+EZ17+FA14-FB15-FB16</f>
        <v>115328</v>
      </c>
      <c r="FA18" s="108"/>
      <c r="FB18" s="108"/>
      <c r="FC18" s="108"/>
      <c r="FD18" s="108"/>
      <c r="FE18" s="108"/>
      <c r="FF18" s="108"/>
      <c r="FG18" s="108"/>
      <c r="FH18" s="108"/>
      <c r="FI18" s="107">
        <f>FI7+FI9+FI10+FI13+FI17+FJ14-FK15-FK16</f>
        <v>113205</v>
      </c>
      <c r="FJ18" s="108"/>
      <c r="FK18" s="108"/>
      <c r="FL18" s="108"/>
      <c r="FM18" s="108"/>
      <c r="FN18" s="108"/>
      <c r="FO18" s="108"/>
      <c r="FP18" s="108"/>
      <c r="FQ18" s="108"/>
    </row>
    <row r="19" spans="1:173" ht="15">
      <c r="A19" s="261" t="s">
        <v>20</v>
      </c>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3"/>
      <c r="AU19" s="238">
        <v>1030</v>
      </c>
      <c r="AV19" s="239"/>
      <c r="AW19" s="239"/>
      <c r="AX19" s="240"/>
      <c r="AY19" s="7"/>
      <c r="AZ19" s="8"/>
      <c r="BA19" s="8"/>
      <c r="BB19" s="8"/>
      <c r="BC19" s="8"/>
      <c r="BD19" s="8"/>
      <c r="BE19" s="8"/>
      <c r="BF19" s="8"/>
      <c r="BG19" s="9"/>
      <c r="BH19" s="7"/>
      <c r="BI19" s="8"/>
      <c r="BJ19" s="8"/>
      <c r="BK19" s="8"/>
      <c r="BL19" s="8"/>
      <c r="BM19" s="8"/>
      <c r="BN19" s="8"/>
      <c r="BO19" s="8"/>
      <c r="BP19" s="9"/>
      <c r="BQ19" s="7"/>
      <c r="BR19" s="8"/>
      <c r="BS19" s="8"/>
      <c r="BT19" s="8"/>
      <c r="BU19" s="8"/>
      <c r="BV19" s="8"/>
      <c r="BW19" s="8"/>
      <c r="BX19" s="8"/>
      <c r="BY19" s="9"/>
      <c r="BZ19" s="7"/>
      <c r="CA19" s="8"/>
      <c r="CB19" s="8"/>
      <c r="CC19" s="8"/>
      <c r="CD19" s="8"/>
      <c r="CE19" s="8"/>
      <c r="CF19" s="8"/>
      <c r="CG19" s="8"/>
      <c r="CH19" s="9"/>
      <c r="CJ19" s="160" t="s">
        <v>97</v>
      </c>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2"/>
      <c r="ED19" s="163">
        <v>1500</v>
      </c>
      <c r="EE19" s="164"/>
      <c r="EF19" s="164"/>
      <c r="EG19" s="165"/>
      <c r="EH19" s="7"/>
      <c r="EI19" s="8"/>
      <c r="EJ19" s="8"/>
      <c r="EK19" s="8"/>
      <c r="EL19" s="8"/>
      <c r="EM19" s="8"/>
      <c r="EN19" s="8"/>
      <c r="EO19" s="8"/>
      <c r="EP19" s="9"/>
      <c r="EQ19" s="7"/>
      <c r="ER19" s="8"/>
      <c r="ES19" s="8"/>
      <c r="ET19" s="8"/>
      <c r="EU19" s="8"/>
      <c r="EV19" s="8"/>
      <c r="EW19" s="8"/>
      <c r="EX19" s="8"/>
      <c r="EY19" s="9"/>
      <c r="EZ19" s="7"/>
      <c r="FA19" s="8"/>
      <c r="FB19" s="8"/>
      <c r="FC19" s="8"/>
      <c r="FD19" s="8"/>
      <c r="FE19" s="8"/>
      <c r="FF19" s="8"/>
      <c r="FG19" s="8"/>
      <c r="FH19" s="9"/>
      <c r="FI19" s="7"/>
      <c r="FJ19" s="8"/>
      <c r="FK19" s="8"/>
      <c r="FL19" s="8"/>
      <c r="FM19" s="8"/>
      <c r="FN19" s="8"/>
      <c r="FO19" s="8"/>
      <c r="FP19" s="8"/>
      <c r="FQ19" s="9"/>
    </row>
    <row r="20" spans="1:173" ht="15">
      <c r="A20" s="257" t="s">
        <v>21</v>
      </c>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9"/>
      <c r="AU20" s="241"/>
      <c r="AV20" s="242"/>
      <c r="AW20" s="242"/>
      <c r="AX20" s="243"/>
      <c r="AY20" s="109"/>
      <c r="AZ20" s="110"/>
      <c r="BA20" s="110"/>
      <c r="BB20" s="110"/>
      <c r="BC20" s="110"/>
      <c r="BD20" s="110"/>
      <c r="BE20" s="110"/>
      <c r="BF20" s="110"/>
      <c r="BG20" s="111"/>
      <c r="BH20" s="109"/>
      <c r="BI20" s="110"/>
      <c r="BJ20" s="110"/>
      <c r="BK20" s="110"/>
      <c r="BL20" s="110"/>
      <c r="BM20" s="110"/>
      <c r="BN20" s="110"/>
      <c r="BO20" s="110"/>
      <c r="BP20" s="111"/>
      <c r="BQ20" s="109"/>
      <c r="BR20" s="110"/>
      <c r="BS20" s="110"/>
      <c r="BT20" s="110"/>
      <c r="BU20" s="110"/>
      <c r="BV20" s="110"/>
      <c r="BW20" s="110"/>
      <c r="BX20" s="110"/>
      <c r="BY20" s="111"/>
      <c r="BZ20" s="109"/>
      <c r="CA20" s="110"/>
      <c r="CB20" s="110"/>
      <c r="CC20" s="110"/>
      <c r="CD20" s="110"/>
      <c r="CE20" s="110"/>
      <c r="CF20" s="110"/>
      <c r="CG20" s="110"/>
      <c r="CH20" s="111"/>
      <c r="CJ20" s="176" t="s">
        <v>98</v>
      </c>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8"/>
      <c r="ED20" s="173"/>
      <c r="EE20" s="174"/>
      <c r="EF20" s="174"/>
      <c r="EG20" s="175"/>
      <c r="EH20" s="109"/>
      <c r="EI20" s="110"/>
      <c r="EJ20" s="110"/>
      <c r="EK20" s="110"/>
      <c r="EL20" s="110"/>
      <c r="EM20" s="110"/>
      <c r="EN20" s="110"/>
      <c r="EO20" s="110"/>
      <c r="EP20" s="111"/>
      <c r="EQ20" s="109"/>
      <c r="ER20" s="110"/>
      <c r="ES20" s="110"/>
      <c r="ET20" s="110"/>
      <c r="EU20" s="110"/>
      <c r="EV20" s="110"/>
      <c r="EW20" s="110"/>
      <c r="EX20" s="110"/>
      <c r="EY20" s="111"/>
      <c r="EZ20" s="109"/>
      <c r="FA20" s="110"/>
      <c r="FB20" s="110"/>
      <c r="FC20" s="110"/>
      <c r="FD20" s="110"/>
      <c r="FE20" s="110"/>
      <c r="FF20" s="110"/>
      <c r="FG20" s="110"/>
      <c r="FH20" s="111"/>
      <c r="FI20" s="109"/>
      <c r="FJ20" s="110"/>
      <c r="FK20" s="110"/>
      <c r="FL20" s="110"/>
      <c r="FM20" s="110"/>
      <c r="FN20" s="110"/>
      <c r="FO20" s="110"/>
      <c r="FP20" s="110"/>
      <c r="FQ20" s="111"/>
    </row>
    <row r="21" spans="1:173" ht="15">
      <c r="A21" s="260" t="s">
        <v>22</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25">
        <v>1035</v>
      </c>
      <c r="AV21" s="225"/>
      <c r="AW21" s="225"/>
      <c r="AX21" s="225"/>
      <c r="AY21" s="146"/>
      <c r="AZ21" s="146"/>
      <c r="BA21" s="146"/>
      <c r="BB21" s="146"/>
      <c r="BC21" s="146"/>
      <c r="BD21" s="146"/>
      <c r="BE21" s="146"/>
      <c r="BF21" s="146"/>
      <c r="BG21" s="146"/>
      <c r="BH21" s="146">
        <v>0</v>
      </c>
      <c r="BI21" s="146"/>
      <c r="BJ21" s="146"/>
      <c r="BK21" s="146"/>
      <c r="BL21" s="146"/>
      <c r="BM21" s="146"/>
      <c r="BN21" s="146"/>
      <c r="BO21" s="146"/>
      <c r="BP21" s="146"/>
      <c r="BQ21" s="98"/>
      <c r="BR21" s="98"/>
      <c r="BS21" s="98"/>
      <c r="BT21" s="98"/>
      <c r="BU21" s="98"/>
      <c r="BV21" s="98"/>
      <c r="BW21" s="98"/>
      <c r="BX21" s="98"/>
      <c r="BY21" s="98"/>
      <c r="BZ21" s="98"/>
      <c r="CA21" s="98"/>
      <c r="CB21" s="98"/>
      <c r="CC21" s="98"/>
      <c r="CD21" s="98"/>
      <c r="CE21" s="98"/>
      <c r="CF21" s="98"/>
      <c r="CG21" s="98"/>
      <c r="CH21" s="98"/>
      <c r="CJ21" s="147" t="s">
        <v>99</v>
      </c>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9"/>
      <c r="ED21" s="157" t="s">
        <v>100</v>
      </c>
      <c r="EE21" s="158"/>
      <c r="EF21" s="158"/>
      <c r="EG21" s="159"/>
      <c r="EH21" s="103"/>
      <c r="EI21" s="104"/>
      <c r="EJ21" s="104"/>
      <c r="EK21" s="104"/>
      <c r="EL21" s="104"/>
      <c r="EM21" s="104"/>
      <c r="EN21" s="104"/>
      <c r="EO21" s="104"/>
      <c r="EP21" s="105"/>
      <c r="EQ21" s="103">
        <v>0</v>
      </c>
      <c r="ER21" s="104"/>
      <c r="ES21" s="104"/>
      <c r="ET21" s="104"/>
      <c r="EU21" s="104"/>
      <c r="EV21" s="104"/>
      <c r="EW21" s="104"/>
      <c r="EX21" s="104"/>
      <c r="EY21" s="105"/>
      <c r="EZ21" s="103"/>
      <c r="FA21" s="104"/>
      <c r="FB21" s="104"/>
      <c r="FC21" s="104"/>
      <c r="FD21" s="104"/>
      <c r="FE21" s="104"/>
      <c r="FF21" s="104"/>
      <c r="FG21" s="104"/>
      <c r="FH21" s="105"/>
      <c r="FI21" s="103"/>
      <c r="FJ21" s="104"/>
      <c r="FK21" s="104"/>
      <c r="FL21" s="104"/>
      <c r="FM21" s="104"/>
      <c r="FN21" s="104"/>
      <c r="FO21" s="104"/>
      <c r="FP21" s="104"/>
      <c r="FQ21" s="105"/>
    </row>
    <row r="22" spans="1:173" ht="15">
      <c r="A22" s="224" t="s">
        <v>23</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5">
        <v>1040</v>
      </c>
      <c r="AV22" s="225"/>
      <c r="AW22" s="225"/>
      <c r="AX22" s="225"/>
      <c r="AY22" s="146"/>
      <c r="AZ22" s="146"/>
      <c r="BA22" s="146"/>
      <c r="BB22" s="146"/>
      <c r="BC22" s="146"/>
      <c r="BD22" s="146"/>
      <c r="BE22" s="146"/>
      <c r="BF22" s="146"/>
      <c r="BG22" s="146"/>
      <c r="BH22" s="146">
        <v>0</v>
      </c>
      <c r="BI22" s="146"/>
      <c r="BJ22" s="146"/>
      <c r="BK22" s="146"/>
      <c r="BL22" s="146"/>
      <c r="BM22" s="146"/>
      <c r="BN22" s="146"/>
      <c r="BO22" s="146"/>
      <c r="BP22" s="146"/>
      <c r="BQ22" s="98"/>
      <c r="BR22" s="98"/>
      <c r="BS22" s="98"/>
      <c r="BT22" s="98"/>
      <c r="BU22" s="98"/>
      <c r="BV22" s="98"/>
      <c r="BW22" s="98"/>
      <c r="BX22" s="98"/>
      <c r="BY22" s="98"/>
      <c r="BZ22" s="98"/>
      <c r="CA22" s="98"/>
      <c r="CB22" s="98"/>
      <c r="CC22" s="98"/>
      <c r="CD22" s="98"/>
      <c r="CE22" s="98"/>
      <c r="CF22" s="98"/>
      <c r="CG22" s="98"/>
      <c r="CH22" s="98"/>
      <c r="CJ22" s="172" t="s">
        <v>101</v>
      </c>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c r="DO22" s="172"/>
      <c r="DP22" s="172"/>
      <c r="DQ22" s="172"/>
      <c r="DR22" s="172"/>
      <c r="DS22" s="172"/>
      <c r="DT22" s="172"/>
      <c r="DU22" s="172"/>
      <c r="DV22" s="172"/>
      <c r="DW22" s="172"/>
      <c r="DX22" s="172"/>
      <c r="DY22" s="172"/>
      <c r="DZ22" s="172"/>
      <c r="EA22" s="172"/>
      <c r="EB22" s="172"/>
      <c r="EC22" s="172"/>
      <c r="ED22" s="146">
        <v>1510</v>
      </c>
      <c r="EE22" s="146"/>
      <c r="EF22" s="146"/>
      <c r="EG22" s="146"/>
      <c r="EH22" s="146"/>
      <c r="EI22" s="146"/>
      <c r="EJ22" s="146"/>
      <c r="EK22" s="146"/>
      <c r="EL22" s="146"/>
      <c r="EM22" s="146"/>
      <c r="EN22" s="146"/>
      <c r="EO22" s="146"/>
      <c r="EP22" s="146"/>
      <c r="EQ22" s="146">
        <v>0</v>
      </c>
      <c r="ER22" s="146"/>
      <c r="ES22" s="146"/>
      <c r="ET22" s="146"/>
      <c r="EU22" s="146"/>
      <c r="EV22" s="146"/>
      <c r="EW22" s="146"/>
      <c r="EX22" s="146"/>
      <c r="EY22" s="146"/>
      <c r="EZ22" s="98"/>
      <c r="FA22" s="98"/>
      <c r="FB22" s="98"/>
      <c r="FC22" s="98"/>
      <c r="FD22" s="98"/>
      <c r="FE22" s="98"/>
      <c r="FF22" s="98"/>
      <c r="FG22" s="98"/>
      <c r="FH22" s="98"/>
      <c r="FI22" s="98"/>
      <c r="FJ22" s="98"/>
      <c r="FK22" s="98"/>
      <c r="FL22" s="98"/>
      <c r="FM22" s="98"/>
      <c r="FN22" s="98"/>
      <c r="FO22" s="98"/>
      <c r="FP22" s="98"/>
      <c r="FQ22" s="98"/>
    </row>
    <row r="23" spans="1:173" ht="15">
      <c r="A23" s="224" t="s">
        <v>24</v>
      </c>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5">
        <v>1045</v>
      </c>
      <c r="AV23" s="225"/>
      <c r="AW23" s="225"/>
      <c r="AX23" s="225"/>
      <c r="AY23" s="146"/>
      <c r="AZ23" s="146"/>
      <c r="BA23" s="146"/>
      <c r="BB23" s="146"/>
      <c r="BC23" s="146"/>
      <c r="BD23" s="146"/>
      <c r="BE23" s="146"/>
      <c r="BF23" s="146"/>
      <c r="BG23" s="146"/>
      <c r="BH23" s="146">
        <v>0</v>
      </c>
      <c r="BI23" s="146"/>
      <c r="BJ23" s="146"/>
      <c r="BK23" s="146"/>
      <c r="BL23" s="146"/>
      <c r="BM23" s="146"/>
      <c r="BN23" s="146"/>
      <c r="BO23" s="146"/>
      <c r="BP23" s="146"/>
      <c r="BQ23" s="98"/>
      <c r="BR23" s="98"/>
      <c r="BS23" s="98"/>
      <c r="BT23" s="98"/>
      <c r="BU23" s="98"/>
      <c r="BV23" s="98"/>
      <c r="BW23" s="98"/>
      <c r="BX23" s="98"/>
      <c r="BY23" s="98"/>
      <c r="BZ23" s="98"/>
      <c r="CA23" s="98"/>
      <c r="CB23" s="98"/>
      <c r="CC23" s="98"/>
      <c r="CD23" s="98"/>
      <c r="CE23" s="98"/>
      <c r="CF23" s="98"/>
      <c r="CG23" s="98"/>
      <c r="CH23" s="98"/>
      <c r="CJ23" s="145" t="s">
        <v>102</v>
      </c>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6">
        <v>1515</v>
      </c>
      <c r="EE23" s="146"/>
      <c r="EF23" s="146"/>
      <c r="EG23" s="146"/>
      <c r="EH23" s="146"/>
      <c r="EI23" s="146"/>
      <c r="EJ23" s="146"/>
      <c r="EK23" s="146"/>
      <c r="EL23" s="146"/>
      <c r="EM23" s="146"/>
      <c r="EN23" s="146"/>
      <c r="EO23" s="146"/>
      <c r="EP23" s="146"/>
      <c r="EQ23" s="146">
        <v>0</v>
      </c>
      <c r="ER23" s="146"/>
      <c r="ES23" s="146"/>
      <c r="ET23" s="146"/>
      <c r="EU23" s="146"/>
      <c r="EV23" s="146"/>
      <c r="EW23" s="146"/>
      <c r="EX23" s="146"/>
      <c r="EY23" s="146"/>
      <c r="EZ23" s="98"/>
      <c r="FA23" s="98"/>
      <c r="FB23" s="98"/>
      <c r="FC23" s="98"/>
      <c r="FD23" s="98"/>
      <c r="FE23" s="98"/>
      <c r="FF23" s="98"/>
      <c r="FG23" s="98"/>
      <c r="FH23" s="98"/>
      <c r="FI23" s="98"/>
      <c r="FJ23" s="98"/>
      <c r="FK23" s="98"/>
      <c r="FL23" s="98"/>
      <c r="FM23" s="98"/>
      <c r="FN23" s="98"/>
      <c r="FO23" s="98"/>
      <c r="FP23" s="98"/>
      <c r="FQ23" s="98"/>
    </row>
    <row r="24" spans="1:173" ht="15">
      <c r="A24" s="179" t="s">
        <v>25</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1"/>
      <c r="AU24" s="226" t="s">
        <v>26</v>
      </c>
      <c r="AV24" s="227"/>
      <c r="AW24" s="227"/>
      <c r="AX24" s="228"/>
      <c r="AY24" s="103"/>
      <c r="AZ24" s="104"/>
      <c r="BA24" s="104"/>
      <c r="BB24" s="104"/>
      <c r="BC24" s="104"/>
      <c r="BD24" s="104"/>
      <c r="BE24" s="104"/>
      <c r="BF24" s="104"/>
      <c r="BG24" s="105"/>
      <c r="BH24" s="103">
        <v>0</v>
      </c>
      <c r="BI24" s="104"/>
      <c r="BJ24" s="104"/>
      <c r="BK24" s="104"/>
      <c r="BL24" s="104"/>
      <c r="BM24" s="104"/>
      <c r="BN24" s="104"/>
      <c r="BO24" s="104"/>
      <c r="BP24" s="105"/>
      <c r="BQ24" s="100"/>
      <c r="BR24" s="101"/>
      <c r="BS24" s="101"/>
      <c r="BT24" s="101"/>
      <c r="BU24" s="101"/>
      <c r="BV24" s="101"/>
      <c r="BW24" s="101"/>
      <c r="BX24" s="101"/>
      <c r="BY24" s="102"/>
      <c r="BZ24" s="100"/>
      <c r="CA24" s="101"/>
      <c r="CB24" s="101"/>
      <c r="CC24" s="101"/>
      <c r="CD24" s="101"/>
      <c r="CE24" s="101"/>
      <c r="CF24" s="101"/>
      <c r="CG24" s="101"/>
      <c r="CH24" s="102"/>
      <c r="CJ24" s="145" t="s">
        <v>103</v>
      </c>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6">
        <v>1520</v>
      </c>
      <c r="EE24" s="146"/>
      <c r="EF24" s="146"/>
      <c r="EG24" s="146"/>
      <c r="EH24" s="146"/>
      <c r="EI24" s="146"/>
      <c r="EJ24" s="146"/>
      <c r="EK24" s="146"/>
      <c r="EL24" s="146"/>
      <c r="EM24" s="146"/>
      <c r="EN24" s="146"/>
      <c r="EO24" s="146"/>
      <c r="EP24" s="146"/>
      <c r="EQ24" s="146">
        <v>0</v>
      </c>
      <c r="ER24" s="146"/>
      <c r="ES24" s="146"/>
      <c r="ET24" s="146"/>
      <c r="EU24" s="146"/>
      <c r="EV24" s="146"/>
      <c r="EW24" s="146"/>
      <c r="EX24" s="146"/>
      <c r="EY24" s="146"/>
      <c r="EZ24" s="98">
        <v>345</v>
      </c>
      <c r="FA24" s="98"/>
      <c r="FB24" s="98"/>
      <c r="FC24" s="98"/>
      <c r="FD24" s="98"/>
      <c r="FE24" s="98"/>
      <c r="FF24" s="98"/>
      <c r="FG24" s="98"/>
      <c r="FH24" s="98"/>
      <c r="FI24" s="98">
        <v>460</v>
      </c>
      <c r="FJ24" s="98"/>
      <c r="FK24" s="98"/>
      <c r="FL24" s="98"/>
      <c r="FM24" s="98"/>
      <c r="FN24" s="98"/>
      <c r="FO24" s="98"/>
      <c r="FP24" s="98"/>
      <c r="FQ24" s="98"/>
    </row>
    <row r="25" spans="1:173" ht="15">
      <c r="A25" s="179" t="s">
        <v>27</v>
      </c>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1"/>
      <c r="AU25" s="226" t="s">
        <v>28</v>
      </c>
      <c r="AV25" s="227"/>
      <c r="AW25" s="227"/>
      <c r="AX25" s="228"/>
      <c r="AY25" s="103"/>
      <c r="AZ25" s="104"/>
      <c r="BA25" s="104"/>
      <c r="BB25" s="104"/>
      <c r="BC25" s="104"/>
      <c r="BD25" s="104"/>
      <c r="BE25" s="104"/>
      <c r="BF25" s="104"/>
      <c r="BG25" s="105"/>
      <c r="BH25" s="103">
        <v>0</v>
      </c>
      <c r="BI25" s="104"/>
      <c r="BJ25" s="104"/>
      <c r="BK25" s="104"/>
      <c r="BL25" s="104"/>
      <c r="BM25" s="104"/>
      <c r="BN25" s="104"/>
      <c r="BO25" s="104"/>
      <c r="BP25" s="105"/>
      <c r="BQ25" s="100"/>
      <c r="BR25" s="101"/>
      <c r="BS25" s="101"/>
      <c r="BT25" s="101"/>
      <c r="BU25" s="101"/>
      <c r="BV25" s="101"/>
      <c r="BW25" s="101"/>
      <c r="BX25" s="101"/>
      <c r="BY25" s="102"/>
      <c r="BZ25" s="100"/>
      <c r="CA25" s="101"/>
      <c r="CB25" s="101"/>
      <c r="CC25" s="101"/>
      <c r="CD25" s="101"/>
      <c r="CE25" s="101"/>
      <c r="CF25" s="101"/>
      <c r="CG25" s="101"/>
      <c r="CH25" s="102"/>
      <c r="CJ25" s="147" t="s">
        <v>104</v>
      </c>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9"/>
      <c r="ED25" s="103" t="s">
        <v>105</v>
      </c>
      <c r="EE25" s="104"/>
      <c r="EF25" s="104"/>
      <c r="EG25" s="105"/>
      <c r="EH25" s="103"/>
      <c r="EI25" s="104"/>
      <c r="EJ25" s="104"/>
      <c r="EK25" s="104"/>
      <c r="EL25" s="104"/>
      <c r="EM25" s="104"/>
      <c r="EN25" s="104"/>
      <c r="EO25" s="104"/>
      <c r="EP25" s="105"/>
      <c r="EQ25" s="103">
        <v>0</v>
      </c>
      <c r="ER25" s="104"/>
      <c r="ES25" s="104"/>
      <c r="ET25" s="104"/>
      <c r="EU25" s="104"/>
      <c r="EV25" s="104"/>
      <c r="EW25" s="104"/>
      <c r="EX25" s="104"/>
      <c r="EY25" s="105"/>
      <c r="EZ25" s="100">
        <v>345</v>
      </c>
      <c r="FA25" s="101"/>
      <c r="FB25" s="101"/>
      <c r="FC25" s="101"/>
      <c r="FD25" s="101"/>
      <c r="FE25" s="101"/>
      <c r="FF25" s="101"/>
      <c r="FG25" s="101"/>
      <c r="FH25" s="102"/>
      <c r="FI25" s="100">
        <v>460</v>
      </c>
      <c r="FJ25" s="101"/>
      <c r="FK25" s="101"/>
      <c r="FL25" s="101"/>
      <c r="FM25" s="101"/>
      <c r="FN25" s="101"/>
      <c r="FO25" s="101"/>
      <c r="FP25" s="101"/>
      <c r="FQ25" s="102"/>
    </row>
    <row r="26" spans="1:173" ht="15">
      <c r="A26" s="179" t="s">
        <v>29</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1"/>
      <c r="AU26" s="226" t="s">
        <v>30</v>
      </c>
      <c r="AV26" s="227"/>
      <c r="AW26" s="227"/>
      <c r="AX26" s="228"/>
      <c r="AY26" s="103"/>
      <c r="AZ26" s="104"/>
      <c r="BA26" s="104"/>
      <c r="BB26" s="104"/>
      <c r="BC26" s="104"/>
      <c r="BD26" s="104"/>
      <c r="BE26" s="104"/>
      <c r="BF26" s="104"/>
      <c r="BG26" s="105"/>
      <c r="BH26" s="103">
        <v>0</v>
      </c>
      <c r="BI26" s="104"/>
      <c r="BJ26" s="104"/>
      <c r="BK26" s="104"/>
      <c r="BL26" s="104"/>
      <c r="BM26" s="104"/>
      <c r="BN26" s="104"/>
      <c r="BO26" s="104"/>
      <c r="BP26" s="105"/>
      <c r="BQ26" s="100"/>
      <c r="BR26" s="101"/>
      <c r="BS26" s="101"/>
      <c r="BT26" s="101"/>
      <c r="BU26" s="101"/>
      <c r="BV26" s="101"/>
      <c r="BW26" s="101"/>
      <c r="BX26" s="101"/>
      <c r="BY26" s="102"/>
      <c r="BZ26" s="100"/>
      <c r="CA26" s="101"/>
      <c r="CB26" s="101"/>
      <c r="CC26" s="101"/>
      <c r="CD26" s="101"/>
      <c r="CE26" s="101"/>
      <c r="CF26" s="101"/>
      <c r="CG26" s="101"/>
      <c r="CH26" s="102"/>
      <c r="CJ26" s="145" t="s">
        <v>106</v>
      </c>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6">
        <v>1525</v>
      </c>
      <c r="EE26" s="146"/>
      <c r="EF26" s="146"/>
      <c r="EG26" s="146"/>
      <c r="EH26" s="146"/>
      <c r="EI26" s="146"/>
      <c r="EJ26" s="146"/>
      <c r="EK26" s="146"/>
      <c r="EL26" s="146"/>
      <c r="EM26" s="146"/>
      <c r="EN26" s="146"/>
      <c r="EO26" s="146"/>
      <c r="EP26" s="146"/>
      <c r="EQ26" s="146">
        <v>0</v>
      </c>
      <c r="ER26" s="146"/>
      <c r="ES26" s="146"/>
      <c r="ET26" s="146"/>
      <c r="EU26" s="146"/>
      <c r="EV26" s="146"/>
      <c r="EW26" s="146"/>
      <c r="EX26" s="146"/>
      <c r="EY26" s="146"/>
      <c r="EZ26" s="98"/>
      <c r="FA26" s="98"/>
      <c r="FB26" s="98"/>
      <c r="FC26" s="98"/>
      <c r="FD26" s="98"/>
      <c r="FE26" s="98"/>
      <c r="FF26" s="98"/>
      <c r="FG26" s="98"/>
      <c r="FH26" s="98"/>
      <c r="FI26" s="98"/>
      <c r="FJ26" s="98"/>
      <c r="FK26" s="98"/>
      <c r="FL26" s="98"/>
      <c r="FM26" s="98"/>
      <c r="FN26" s="98"/>
      <c r="FO26" s="98"/>
      <c r="FP26" s="98"/>
      <c r="FQ26" s="98"/>
    </row>
    <row r="27" spans="1:173" ht="15">
      <c r="A27" s="224" t="s">
        <v>31</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5">
        <v>1090</v>
      </c>
      <c r="AV27" s="225"/>
      <c r="AW27" s="225"/>
      <c r="AX27" s="225"/>
      <c r="AY27" s="146"/>
      <c r="AZ27" s="146"/>
      <c r="BA27" s="146"/>
      <c r="BB27" s="146"/>
      <c r="BC27" s="146"/>
      <c r="BD27" s="146"/>
      <c r="BE27" s="146"/>
      <c r="BF27" s="146"/>
      <c r="BG27" s="146"/>
      <c r="BH27" s="146">
        <v>0</v>
      </c>
      <c r="BI27" s="146"/>
      <c r="BJ27" s="146"/>
      <c r="BK27" s="146"/>
      <c r="BL27" s="146"/>
      <c r="BM27" s="146"/>
      <c r="BN27" s="146"/>
      <c r="BO27" s="146"/>
      <c r="BP27" s="146"/>
      <c r="BQ27" s="98"/>
      <c r="BR27" s="98"/>
      <c r="BS27" s="98"/>
      <c r="BT27" s="98"/>
      <c r="BU27" s="98"/>
      <c r="BV27" s="98"/>
      <c r="BW27" s="98"/>
      <c r="BX27" s="98"/>
      <c r="BY27" s="98"/>
      <c r="BZ27" s="98"/>
      <c r="CA27" s="98"/>
      <c r="CB27" s="98"/>
      <c r="CC27" s="98"/>
      <c r="CD27" s="98"/>
      <c r="CE27" s="98"/>
      <c r="CF27" s="98"/>
      <c r="CG27" s="98"/>
      <c r="CH27" s="98"/>
      <c r="CJ27" s="147" t="s">
        <v>107</v>
      </c>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9"/>
      <c r="ED27" s="103" t="s">
        <v>108</v>
      </c>
      <c r="EE27" s="104"/>
      <c r="EF27" s="104"/>
      <c r="EG27" s="105"/>
      <c r="EH27" s="103"/>
      <c r="EI27" s="104"/>
      <c r="EJ27" s="104"/>
      <c r="EK27" s="104"/>
      <c r="EL27" s="104"/>
      <c r="EM27" s="104"/>
      <c r="EN27" s="104"/>
      <c r="EO27" s="104"/>
      <c r="EP27" s="105"/>
      <c r="EQ27" s="103">
        <v>0</v>
      </c>
      <c r="ER27" s="104"/>
      <c r="ES27" s="104"/>
      <c r="ET27" s="104"/>
      <c r="EU27" s="104"/>
      <c r="EV27" s="104"/>
      <c r="EW27" s="104"/>
      <c r="EX27" s="104"/>
      <c r="EY27" s="105"/>
      <c r="EZ27" s="100"/>
      <c r="FA27" s="101"/>
      <c r="FB27" s="101"/>
      <c r="FC27" s="101"/>
      <c r="FD27" s="101"/>
      <c r="FE27" s="101"/>
      <c r="FF27" s="101"/>
      <c r="FG27" s="101"/>
      <c r="FH27" s="102"/>
      <c r="FI27" s="100"/>
      <c r="FJ27" s="101"/>
      <c r="FK27" s="101"/>
      <c r="FL27" s="101"/>
      <c r="FM27" s="101"/>
      <c r="FN27" s="101"/>
      <c r="FO27" s="101"/>
      <c r="FP27" s="101"/>
      <c r="FQ27" s="102"/>
    </row>
    <row r="28" spans="1:173" ht="15">
      <c r="A28" s="144" t="s">
        <v>32</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222">
        <v>1095</v>
      </c>
      <c r="AV28" s="222"/>
      <c r="AW28" s="222"/>
      <c r="AX28" s="222"/>
      <c r="AY28" s="99">
        <f>AY6+AY9+AY10+AY13+AY16+AY20+AY21+AY22+AY23+AY24+AY25+AY26+AY27</f>
        <v>0</v>
      </c>
      <c r="AZ28" s="99"/>
      <c r="BA28" s="99"/>
      <c r="BB28" s="99"/>
      <c r="BC28" s="99"/>
      <c r="BD28" s="99"/>
      <c r="BE28" s="99"/>
      <c r="BF28" s="99"/>
      <c r="BG28" s="99"/>
      <c r="BH28" s="99">
        <f>BH6+BH9+BH10+BH13+BH16+BH20+BH21+BH22+BH23+BH24+BH25+BH26+BH27</f>
        <v>5168</v>
      </c>
      <c r="BI28" s="99"/>
      <c r="BJ28" s="99"/>
      <c r="BK28" s="99"/>
      <c r="BL28" s="99"/>
      <c r="BM28" s="99"/>
      <c r="BN28" s="99"/>
      <c r="BO28" s="99"/>
      <c r="BP28" s="99"/>
      <c r="BQ28" s="99">
        <v>97141</v>
      </c>
      <c r="BR28" s="99"/>
      <c r="BS28" s="99"/>
      <c r="BT28" s="99"/>
      <c r="BU28" s="99"/>
      <c r="BV28" s="99"/>
      <c r="BW28" s="99"/>
      <c r="BX28" s="99"/>
      <c r="BY28" s="99"/>
      <c r="BZ28" s="99">
        <f>BZ6+BZ9+BZ10+BZ13+BZ16+BZ20+BZ21+BZ22+BZ23+BZ24+BZ25+BZ26+BZ27</f>
        <v>95596</v>
      </c>
      <c r="CA28" s="99"/>
      <c r="CB28" s="99"/>
      <c r="CC28" s="99"/>
      <c r="CD28" s="99"/>
      <c r="CE28" s="99"/>
      <c r="CF28" s="99"/>
      <c r="CG28" s="99"/>
      <c r="CH28" s="99"/>
      <c r="CJ28" s="147" t="s">
        <v>109</v>
      </c>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9"/>
      <c r="ED28" s="103" t="s">
        <v>110</v>
      </c>
      <c r="EE28" s="104"/>
      <c r="EF28" s="104"/>
      <c r="EG28" s="105"/>
      <c r="EH28" s="103"/>
      <c r="EI28" s="104"/>
      <c r="EJ28" s="104"/>
      <c r="EK28" s="104"/>
      <c r="EL28" s="104"/>
      <c r="EM28" s="104"/>
      <c r="EN28" s="104"/>
      <c r="EO28" s="104"/>
      <c r="EP28" s="105"/>
      <c r="EQ28" s="103">
        <v>0</v>
      </c>
      <c r="ER28" s="104"/>
      <c r="ES28" s="104"/>
      <c r="ET28" s="104"/>
      <c r="EU28" s="104"/>
      <c r="EV28" s="104"/>
      <c r="EW28" s="104"/>
      <c r="EX28" s="104"/>
      <c r="EY28" s="105"/>
      <c r="EZ28" s="100"/>
      <c r="FA28" s="101"/>
      <c r="FB28" s="101"/>
      <c r="FC28" s="101"/>
      <c r="FD28" s="101"/>
      <c r="FE28" s="101"/>
      <c r="FF28" s="101"/>
      <c r="FG28" s="101"/>
      <c r="FH28" s="102"/>
      <c r="FI28" s="100"/>
      <c r="FJ28" s="101"/>
      <c r="FK28" s="101"/>
      <c r="FL28" s="101"/>
      <c r="FM28" s="101"/>
      <c r="FN28" s="101"/>
      <c r="FO28" s="101"/>
      <c r="FP28" s="101"/>
      <c r="FQ28" s="102"/>
    </row>
    <row r="29" spans="1:173" ht="15">
      <c r="A29" s="191" t="s">
        <v>33</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3"/>
      <c r="AU29" s="251">
        <v>1100</v>
      </c>
      <c r="AV29" s="252"/>
      <c r="AW29" s="252"/>
      <c r="AX29" s="253"/>
      <c r="AY29" s="10"/>
      <c r="AZ29" s="11"/>
      <c r="BA29" s="11"/>
      <c r="BB29" s="11"/>
      <c r="BC29" s="11"/>
      <c r="BD29" s="11"/>
      <c r="BE29" s="11"/>
      <c r="BF29" s="11"/>
      <c r="BG29" s="12"/>
      <c r="BH29" s="10"/>
      <c r="BI29" s="11"/>
      <c r="BJ29" s="11"/>
      <c r="BK29" s="11"/>
      <c r="BL29" s="11"/>
      <c r="BM29" s="11"/>
      <c r="BN29" s="11"/>
      <c r="BO29" s="11"/>
      <c r="BP29" s="12"/>
      <c r="BQ29" s="13"/>
      <c r="BR29" s="14"/>
      <c r="BS29" s="14"/>
      <c r="BT29" s="14"/>
      <c r="BU29" s="14"/>
      <c r="BV29" s="14"/>
      <c r="BW29" s="14"/>
      <c r="BX29" s="14"/>
      <c r="BY29" s="15"/>
      <c r="BZ29" s="13"/>
      <c r="CA29" s="14"/>
      <c r="CB29" s="14"/>
      <c r="CC29" s="14"/>
      <c r="CD29" s="14"/>
      <c r="CE29" s="14"/>
      <c r="CF29" s="14"/>
      <c r="CG29" s="14"/>
      <c r="CH29" s="15"/>
      <c r="CJ29" s="147" t="s">
        <v>111</v>
      </c>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48"/>
      <c r="DM29" s="148"/>
      <c r="DN29" s="148"/>
      <c r="DO29" s="148"/>
      <c r="DP29" s="148"/>
      <c r="DQ29" s="148"/>
      <c r="DR29" s="148"/>
      <c r="DS29" s="148"/>
      <c r="DT29" s="148"/>
      <c r="DU29" s="148"/>
      <c r="DV29" s="148"/>
      <c r="DW29" s="148"/>
      <c r="DX29" s="148"/>
      <c r="DY29" s="148"/>
      <c r="DZ29" s="148"/>
      <c r="EA29" s="148"/>
      <c r="EB29" s="148"/>
      <c r="EC29" s="149"/>
      <c r="ED29" s="103" t="s">
        <v>112</v>
      </c>
      <c r="EE29" s="104"/>
      <c r="EF29" s="104"/>
      <c r="EG29" s="105"/>
      <c r="EH29" s="103"/>
      <c r="EI29" s="104"/>
      <c r="EJ29" s="104"/>
      <c r="EK29" s="104"/>
      <c r="EL29" s="104"/>
      <c r="EM29" s="104"/>
      <c r="EN29" s="104"/>
      <c r="EO29" s="104"/>
      <c r="EP29" s="105"/>
      <c r="EQ29" s="103">
        <v>0</v>
      </c>
      <c r="ER29" s="104"/>
      <c r="ES29" s="104"/>
      <c r="ET29" s="104"/>
      <c r="EU29" s="104"/>
      <c r="EV29" s="104"/>
      <c r="EW29" s="104"/>
      <c r="EX29" s="104"/>
      <c r="EY29" s="105"/>
      <c r="EZ29" s="100"/>
      <c r="FA29" s="101"/>
      <c r="FB29" s="101"/>
      <c r="FC29" s="101"/>
      <c r="FD29" s="101"/>
      <c r="FE29" s="101"/>
      <c r="FF29" s="101"/>
      <c r="FG29" s="101"/>
      <c r="FH29" s="102"/>
      <c r="FI29" s="100"/>
      <c r="FJ29" s="101"/>
      <c r="FK29" s="101"/>
      <c r="FL29" s="101"/>
      <c r="FM29" s="101"/>
      <c r="FN29" s="101"/>
      <c r="FO29" s="101"/>
      <c r="FP29" s="101"/>
      <c r="FQ29" s="102"/>
    </row>
    <row r="30" spans="1:173" ht="15">
      <c r="A30" s="257" t="s">
        <v>34</v>
      </c>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9"/>
      <c r="AU30" s="254"/>
      <c r="AV30" s="255"/>
      <c r="AW30" s="255"/>
      <c r="AX30" s="256"/>
      <c r="AY30" s="109"/>
      <c r="AZ30" s="110"/>
      <c r="BA30" s="110"/>
      <c r="BB30" s="110"/>
      <c r="BC30" s="110"/>
      <c r="BD30" s="110"/>
      <c r="BE30" s="110"/>
      <c r="BF30" s="110"/>
      <c r="BG30" s="111"/>
      <c r="BH30" s="109">
        <v>11974</v>
      </c>
      <c r="BI30" s="110"/>
      <c r="BJ30" s="110"/>
      <c r="BK30" s="110"/>
      <c r="BL30" s="110"/>
      <c r="BM30" s="110"/>
      <c r="BN30" s="110"/>
      <c r="BO30" s="110"/>
      <c r="BP30" s="111"/>
      <c r="BQ30" s="210">
        <v>21115</v>
      </c>
      <c r="BR30" s="211"/>
      <c r="BS30" s="211"/>
      <c r="BT30" s="211"/>
      <c r="BU30" s="211"/>
      <c r="BV30" s="211"/>
      <c r="BW30" s="211"/>
      <c r="BX30" s="211"/>
      <c r="BY30" s="212"/>
      <c r="BZ30" s="210">
        <v>19761</v>
      </c>
      <c r="CA30" s="211"/>
      <c r="CB30" s="211"/>
      <c r="CC30" s="211"/>
      <c r="CD30" s="211"/>
      <c r="CE30" s="211"/>
      <c r="CF30" s="211"/>
      <c r="CG30" s="211"/>
      <c r="CH30" s="212"/>
      <c r="CJ30" s="147" t="s">
        <v>113</v>
      </c>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9"/>
      <c r="ED30" s="103" t="s">
        <v>114</v>
      </c>
      <c r="EE30" s="104"/>
      <c r="EF30" s="104"/>
      <c r="EG30" s="105"/>
      <c r="EH30" s="103"/>
      <c r="EI30" s="104"/>
      <c r="EJ30" s="104"/>
      <c r="EK30" s="104"/>
      <c r="EL30" s="104"/>
      <c r="EM30" s="104"/>
      <c r="EN30" s="104"/>
      <c r="EO30" s="104"/>
      <c r="EP30" s="105"/>
      <c r="EQ30" s="103">
        <v>0</v>
      </c>
      <c r="ER30" s="104"/>
      <c r="ES30" s="104"/>
      <c r="ET30" s="104"/>
      <c r="EU30" s="104"/>
      <c r="EV30" s="104"/>
      <c r="EW30" s="104"/>
      <c r="EX30" s="104"/>
      <c r="EY30" s="105"/>
      <c r="EZ30" s="100"/>
      <c r="FA30" s="101"/>
      <c r="FB30" s="101"/>
      <c r="FC30" s="101"/>
      <c r="FD30" s="101"/>
      <c r="FE30" s="101"/>
      <c r="FF30" s="101"/>
      <c r="FG30" s="101"/>
      <c r="FH30" s="102"/>
      <c r="FI30" s="100"/>
      <c r="FJ30" s="101"/>
      <c r="FK30" s="101"/>
      <c r="FL30" s="101"/>
      <c r="FM30" s="101"/>
      <c r="FN30" s="101"/>
      <c r="FO30" s="101"/>
      <c r="FP30" s="101"/>
      <c r="FQ30" s="102"/>
    </row>
    <row r="31" spans="1:173" ht="15">
      <c r="A31" s="179" t="s">
        <v>35</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1"/>
      <c r="AU31" s="248" t="s">
        <v>36</v>
      </c>
      <c r="AV31" s="249"/>
      <c r="AW31" s="249"/>
      <c r="AX31" s="250"/>
      <c r="AY31" s="103"/>
      <c r="AZ31" s="104"/>
      <c r="BA31" s="104"/>
      <c r="BB31" s="104"/>
      <c r="BC31" s="104"/>
      <c r="BD31" s="104"/>
      <c r="BE31" s="104"/>
      <c r="BF31" s="104"/>
      <c r="BG31" s="105"/>
      <c r="BH31" s="103">
        <v>835</v>
      </c>
      <c r="BI31" s="104"/>
      <c r="BJ31" s="104"/>
      <c r="BK31" s="104"/>
      <c r="BL31" s="104"/>
      <c r="BM31" s="104"/>
      <c r="BN31" s="104"/>
      <c r="BO31" s="104"/>
      <c r="BP31" s="105"/>
      <c r="BQ31" s="100">
        <v>2277</v>
      </c>
      <c r="BR31" s="101"/>
      <c r="BS31" s="101"/>
      <c r="BT31" s="101"/>
      <c r="BU31" s="101"/>
      <c r="BV31" s="101"/>
      <c r="BW31" s="101"/>
      <c r="BX31" s="101"/>
      <c r="BY31" s="102"/>
      <c r="BZ31" s="100">
        <v>2314</v>
      </c>
      <c r="CA31" s="101"/>
      <c r="CB31" s="101"/>
      <c r="CC31" s="101"/>
      <c r="CD31" s="101"/>
      <c r="CE31" s="101"/>
      <c r="CF31" s="101"/>
      <c r="CG31" s="101"/>
      <c r="CH31" s="102"/>
      <c r="CJ31" s="147" t="s">
        <v>115</v>
      </c>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9"/>
      <c r="ED31" s="103" t="s">
        <v>116</v>
      </c>
      <c r="EE31" s="104"/>
      <c r="EF31" s="104"/>
      <c r="EG31" s="105"/>
      <c r="EH31" s="103"/>
      <c r="EI31" s="104"/>
      <c r="EJ31" s="104"/>
      <c r="EK31" s="104"/>
      <c r="EL31" s="104"/>
      <c r="EM31" s="104"/>
      <c r="EN31" s="104"/>
      <c r="EO31" s="104"/>
      <c r="EP31" s="105"/>
      <c r="EQ31" s="103">
        <v>0</v>
      </c>
      <c r="ER31" s="104"/>
      <c r="ES31" s="104"/>
      <c r="ET31" s="104"/>
      <c r="EU31" s="104"/>
      <c r="EV31" s="104"/>
      <c r="EW31" s="104"/>
      <c r="EX31" s="104"/>
      <c r="EY31" s="105"/>
      <c r="EZ31" s="100"/>
      <c r="FA31" s="101"/>
      <c r="FB31" s="101"/>
      <c r="FC31" s="101"/>
      <c r="FD31" s="101"/>
      <c r="FE31" s="101"/>
      <c r="FF31" s="101"/>
      <c r="FG31" s="101"/>
      <c r="FH31" s="102"/>
      <c r="FI31" s="100"/>
      <c r="FJ31" s="101"/>
      <c r="FK31" s="101"/>
      <c r="FL31" s="101"/>
      <c r="FM31" s="101"/>
      <c r="FN31" s="101"/>
      <c r="FO31" s="101"/>
      <c r="FP31" s="101"/>
      <c r="FQ31" s="102"/>
    </row>
    <row r="32" spans="1:173" ht="15">
      <c r="A32" s="179" t="s">
        <v>37</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1"/>
      <c r="AU32" s="248" t="s">
        <v>38</v>
      </c>
      <c r="AV32" s="249"/>
      <c r="AW32" s="249"/>
      <c r="AX32" s="250"/>
      <c r="AY32" s="103"/>
      <c r="AZ32" s="104"/>
      <c r="BA32" s="104"/>
      <c r="BB32" s="104"/>
      <c r="BC32" s="104"/>
      <c r="BD32" s="104"/>
      <c r="BE32" s="104"/>
      <c r="BF32" s="104"/>
      <c r="BG32" s="105"/>
      <c r="BH32" s="103">
        <v>11139</v>
      </c>
      <c r="BI32" s="104"/>
      <c r="BJ32" s="104"/>
      <c r="BK32" s="104"/>
      <c r="BL32" s="104"/>
      <c r="BM32" s="104"/>
      <c r="BN32" s="104"/>
      <c r="BO32" s="104"/>
      <c r="BP32" s="105"/>
      <c r="BQ32" s="100">
        <v>17180</v>
      </c>
      <c r="BR32" s="101"/>
      <c r="BS32" s="101"/>
      <c r="BT32" s="101"/>
      <c r="BU32" s="101"/>
      <c r="BV32" s="101"/>
      <c r="BW32" s="101"/>
      <c r="BX32" s="101"/>
      <c r="BY32" s="102"/>
      <c r="BZ32" s="100">
        <v>15907</v>
      </c>
      <c r="CA32" s="101"/>
      <c r="CB32" s="101"/>
      <c r="CC32" s="101"/>
      <c r="CD32" s="101"/>
      <c r="CE32" s="101"/>
      <c r="CF32" s="101"/>
      <c r="CG32" s="101"/>
      <c r="CH32" s="102"/>
      <c r="CJ32" s="147" t="s">
        <v>117</v>
      </c>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c r="DJ32" s="148"/>
      <c r="DK32" s="148"/>
      <c r="DL32" s="148"/>
      <c r="DM32" s="148"/>
      <c r="DN32" s="148"/>
      <c r="DO32" s="148"/>
      <c r="DP32" s="148"/>
      <c r="DQ32" s="148"/>
      <c r="DR32" s="148"/>
      <c r="DS32" s="148"/>
      <c r="DT32" s="148"/>
      <c r="DU32" s="148"/>
      <c r="DV32" s="148"/>
      <c r="DW32" s="148"/>
      <c r="DX32" s="148"/>
      <c r="DY32" s="148"/>
      <c r="DZ32" s="148"/>
      <c r="EA32" s="148"/>
      <c r="EB32" s="148"/>
      <c r="EC32" s="149"/>
      <c r="ED32" s="103" t="s">
        <v>118</v>
      </c>
      <c r="EE32" s="104"/>
      <c r="EF32" s="104"/>
      <c r="EG32" s="105"/>
      <c r="EH32" s="103"/>
      <c r="EI32" s="104"/>
      <c r="EJ32" s="104"/>
      <c r="EK32" s="104"/>
      <c r="EL32" s="104"/>
      <c r="EM32" s="104"/>
      <c r="EN32" s="104"/>
      <c r="EO32" s="104"/>
      <c r="EP32" s="105"/>
      <c r="EQ32" s="103">
        <v>0</v>
      </c>
      <c r="ER32" s="104"/>
      <c r="ES32" s="104"/>
      <c r="ET32" s="104"/>
      <c r="EU32" s="104"/>
      <c r="EV32" s="104"/>
      <c r="EW32" s="104"/>
      <c r="EX32" s="104"/>
      <c r="EY32" s="105"/>
      <c r="EZ32" s="100"/>
      <c r="FA32" s="101"/>
      <c r="FB32" s="101"/>
      <c r="FC32" s="101"/>
      <c r="FD32" s="101"/>
      <c r="FE32" s="101"/>
      <c r="FF32" s="101"/>
      <c r="FG32" s="101"/>
      <c r="FH32" s="102"/>
      <c r="FI32" s="100"/>
      <c r="FJ32" s="101"/>
      <c r="FK32" s="101"/>
      <c r="FL32" s="101"/>
      <c r="FM32" s="101"/>
      <c r="FN32" s="101"/>
      <c r="FO32" s="101"/>
      <c r="FP32" s="101"/>
      <c r="FQ32" s="102"/>
    </row>
    <row r="33" spans="1:173" ht="15">
      <c r="A33" s="179" t="s">
        <v>39</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1"/>
      <c r="AU33" s="248" t="s">
        <v>40</v>
      </c>
      <c r="AV33" s="249"/>
      <c r="AW33" s="249"/>
      <c r="AX33" s="250"/>
      <c r="AY33" s="103"/>
      <c r="AZ33" s="104"/>
      <c r="BA33" s="104"/>
      <c r="BB33" s="104"/>
      <c r="BC33" s="104"/>
      <c r="BD33" s="104"/>
      <c r="BE33" s="104"/>
      <c r="BF33" s="104"/>
      <c r="BG33" s="105"/>
      <c r="BH33" s="103">
        <v>0</v>
      </c>
      <c r="BI33" s="104"/>
      <c r="BJ33" s="104"/>
      <c r="BK33" s="104"/>
      <c r="BL33" s="104"/>
      <c r="BM33" s="104"/>
      <c r="BN33" s="104"/>
      <c r="BO33" s="104"/>
      <c r="BP33" s="105"/>
      <c r="BQ33" s="100">
        <v>1580</v>
      </c>
      <c r="BR33" s="101"/>
      <c r="BS33" s="101"/>
      <c r="BT33" s="101"/>
      <c r="BU33" s="101"/>
      <c r="BV33" s="101"/>
      <c r="BW33" s="101"/>
      <c r="BX33" s="101"/>
      <c r="BY33" s="102"/>
      <c r="BZ33" s="100">
        <v>1493</v>
      </c>
      <c r="CA33" s="101"/>
      <c r="CB33" s="101"/>
      <c r="CC33" s="101"/>
      <c r="CD33" s="101"/>
      <c r="CE33" s="101"/>
      <c r="CF33" s="101"/>
      <c r="CG33" s="101"/>
      <c r="CH33" s="102"/>
      <c r="CJ33" s="147" t="s">
        <v>119</v>
      </c>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9"/>
      <c r="ED33" s="103" t="s">
        <v>120</v>
      </c>
      <c r="EE33" s="104"/>
      <c r="EF33" s="104"/>
      <c r="EG33" s="105"/>
      <c r="EH33" s="103"/>
      <c r="EI33" s="104"/>
      <c r="EJ33" s="104"/>
      <c r="EK33" s="104"/>
      <c r="EL33" s="104"/>
      <c r="EM33" s="104"/>
      <c r="EN33" s="104"/>
      <c r="EO33" s="104"/>
      <c r="EP33" s="105"/>
      <c r="EQ33" s="103">
        <v>0</v>
      </c>
      <c r="ER33" s="104"/>
      <c r="ES33" s="104"/>
      <c r="ET33" s="104"/>
      <c r="EU33" s="104"/>
      <c r="EV33" s="104"/>
      <c r="EW33" s="104"/>
      <c r="EX33" s="104"/>
      <c r="EY33" s="105"/>
      <c r="EZ33" s="100"/>
      <c r="FA33" s="101"/>
      <c r="FB33" s="101"/>
      <c r="FC33" s="101"/>
      <c r="FD33" s="101"/>
      <c r="FE33" s="101"/>
      <c r="FF33" s="101"/>
      <c r="FG33" s="101"/>
      <c r="FH33" s="102"/>
      <c r="FI33" s="100"/>
      <c r="FJ33" s="101"/>
      <c r="FK33" s="101"/>
      <c r="FL33" s="101"/>
      <c r="FM33" s="101"/>
      <c r="FN33" s="101"/>
      <c r="FO33" s="101"/>
      <c r="FP33" s="101"/>
      <c r="FQ33" s="102"/>
    </row>
    <row r="34" spans="1:173" ht="15">
      <c r="A34" s="179" t="s">
        <v>41</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1"/>
      <c r="AU34" s="248" t="s">
        <v>42</v>
      </c>
      <c r="AV34" s="249"/>
      <c r="AW34" s="249"/>
      <c r="AX34" s="250"/>
      <c r="AY34" s="103"/>
      <c r="AZ34" s="104"/>
      <c r="BA34" s="104"/>
      <c r="BB34" s="104"/>
      <c r="BC34" s="104"/>
      <c r="BD34" s="104"/>
      <c r="BE34" s="104"/>
      <c r="BF34" s="104"/>
      <c r="BG34" s="105"/>
      <c r="BH34" s="103">
        <v>0</v>
      </c>
      <c r="BI34" s="104"/>
      <c r="BJ34" s="104"/>
      <c r="BK34" s="104"/>
      <c r="BL34" s="104"/>
      <c r="BM34" s="104"/>
      <c r="BN34" s="104"/>
      <c r="BO34" s="104"/>
      <c r="BP34" s="105"/>
      <c r="BQ34" s="100">
        <v>78</v>
      </c>
      <c r="BR34" s="101"/>
      <c r="BS34" s="101"/>
      <c r="BT34" s="101"/>
      <c r="BU34" s="101"/>
      <c r="BV34" s="101"/>
      <c r="BW34" s="101"/>
      <c r="BX34" s="101"/>
      <c r="BY34" s="102"/>
      <c r="BZ34" s="100">
        <v>47</v>
      </c>
      <c r="CA34" s="101"/>
      <c r="CB34" s="101"/>
      <c r="CC34" s="101"/>
      <c r="CD34" s="101"/>
      <c r="CE34" s="101"/>
      <c r="CF34" s="101"/>
      <c r="CG34" s="101"/>
      <c r="CH34" s="102"/>
      <c r="CJ34" s="147" t="s">
        <v>121</v>
      </c>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9"/>
      <c r="ED34" s="103" t="s">
        <v>122</v>
      </c>
      <c r="EE34" s="104"/>
      <c r="EF34" s="104"/>
      <c r="EG34" s="105"/>
      <c r="EH34" s="103"/>
      <c r="EI34" s="104"/>
      <c r="EJ34" s="104"/>
      <c r="EK34" s="104"/>
      <c r="EL34" s="104"/>
      <c r="EM34" s="104"/>
      <c r="EN34" s="104"/>
      <c r="EO34" s="104"/>
      <c r="EP34" s="105"/>
      <c r="EQ34" s="103">
        <v>0</v>
      </c>
      <c r="ER34" s="104"/>
      <c r="ES34" s="104"/>
      <c r="ET34" s="104"/>
      <c r="EU34" s="104"/>
      <c r="EV34" s="104"/>
      <c r="EW34" s="104"/>
      <c r="EX34" s="104"/>
      <c r="EY34" s="105"/>
      <c r="EZ34" s="100"/>
      <c r="FA34" s="101"/>
      <c r="FB34" s="101"/>
      <c r="FC34" s="101"/>
      <c r="FD34" s="101"/>
      <c r="FE34" s="101"/>
      <c r="FF34" s="101"/>
      <c r="FG34" s="101"/>
      <c r="FH34" s="102"/>
      <c r="FI34" s="100"/>
      <c r="FJ34" s="101"/>
      <c r="FK34" s="101"/>
      <c r="FL34" s="101"/>
      <c r="FM34" s="101"/>
      <c r="FN34" s="101"/>
      <c r="FO34" s="101"/>
      <c r="FP34" s="101"/>
      <c r="FQ34" s="102"/>
    </row>
    <row r="35" spans="1:173" ht="15">
      <c r="A35" s="203" t="s">
        <v>43</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25">
        <v>1110</v>
      </c>
      <c r="AV35" s="225"/>
      <c r="AW35" s="225"/>
      <c r="AX35" s="225"/>
      <c r="AY35" s="146"/>
      <c r="AZ35" s="146"/>
      <c r="BA35" s="146"/>
      <c r="BB35" s="146"/>
      <c r="BC35" s="146"/>
      <c r="BD35" s="146"/>
      <c r="BE35" s="146"/>
      <c r="BF35" s="146"/>
      <c r="BG35" s="146"/>
      <c r="BH35" s="146">
        <v>0</v>
      </c>
      <c r="BI35" s="146"/>
      <c r="BJ35" s="146"/>
      <c r="BK35" s="146"/>
      <c r="BL35" s="146"/>
      <c r="BM35" s="146"/>
      <c r="BN35" s="146"/>
      <c r="BO35" s="146"/>
      <c r="BP35" s="146"/>
      <c r="BQ35" s="98"/>
      <c r="BR35" s="98"/>
      <c r="BS35" s="98"/>
      <c r="BT35" s="98"/>
      <c r="BU35" s="98"/>
      <c r="BV35" s="98"/>
      <c r="BW35" s="98"/>
      <c r="BX35" s="98"/>
      <c r="BY35" s="98"/>
      <c r="BZ35" s="98"/>
      <c r="CA35" s="98"/>
      <c r="CB35" s="98"/>
      <c r="CC35" s="98"/>
      <c r="CD35" s="98"/>
      <c r="CE35" s="98"/>
      <c r="CF35" s="98"/>
      <c r="CG35" s="98"/>
      <c r="CH35" s="98"/>
      <c r="CJ35" s="147" t="s">
        <v>123</v>
      </c>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9"/>
      <c r="ED35" s="103" t="s">
        <v>124</v>
      </c>
      <c r="EE35" s="104"/>
      <c r="EF35" s="104"/>
      <c r="EG35" s="105"/>
      <c r="EH35" s="103"/>
      <c r="EI35" s="104"/>
      <c r="EJ35" s="104"/>
      <c r="EK35" s="104"/>
      <c r="EL35" s="104"/>
      <c r="EM35" s="104"/>
      <c r="EN35" s="104"/>
      <c r="EO35" s="104"/>
      <c r="EP35" s="105"/>
      <c r="EQ35" s="103">
        <v>0</v>
      </c>
      <c r="ER35" s="104"/>
      <c r="ES35" s="104"/>
      <c r="ET35" s="104"/>
      <c r="EU35" s="104"/>
      <c r="EV35" s="104"/>
      <c r="EW35" s="104"/>
      <c r="EX35" s="104"/>
      <c r="EY35" s="105"/>
      <c r="EZ35" s="100"/>
      <c r="FA35" s="101"/>
      <c r="FB35" s="101"/>
      <c r="FC35" s="101"/>
      <c r="FD35" s="101"/>
      <c r="FE35" s="101"/>
      <c r="FF35" s="101"/>
      <c r="FG35" s="101"/>
      <c r="FH35" s="102"/>
      <c r="FI35" s="100"/>
      <c r="FJ35" s="101"/>
      <c r="FK35" s="101"/>
      <c r="FL35" s="101"/>
      <c r="FM35" s="101"/>
      <c r="FN35" s="101"/>
      <c r="FO35" s="101"/>
      <c r="FP35" s="101"/>
      <c r="FQ35" s="102"/>
    </row>
    <row r="36" spans="1:173" ht="15">
      <c r="A36" s="179" t="s">
        <v>44</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1"/>
      <c r="AU36" s="226" t="s">
        <v>45</v>
      </c>
      <c r="AV36" s="227"/>
      <c r="AW36" s="227"/>
      <c r="AX36" s="228"/>
      <c r="AY36" s="103"/>
      <c r="AZ36" s="104"/>
      <c r="BA36" s="104"/>
      <c r="BB36" s="104"/>
      <c r="BC36" s="104"/>
      <c r="BD36" s="104"/>
      <c r="BE36" s="104"/>
      <c r="BF36" s="104"/>
      <c r="BG36" s="105"/>
      <c r="BH36" s="103">
        <v>0</v>
      </c>
      <c r="BI36" s="104"/>
      <c r="BJ36" s="104"/>
      <c r="BK36" s="104"/>
      <c r="BL36" s="104"/>
      <c r="BM36" s="104"/>
      <c r="BN36" s="104"/>
      <c r="BO36" s="104"/>
      <c r="BP36" s="105"/>
      <c r="BQ36" s="100"/>
      <c r="BR36" s="101"/>
      <c r="BS36" s="101"/>
      <c r="BT36" s="101"/>
      <c r="BU36" s="101"/>
      <c r="BV36" s="101"/>
      <c r="BW36" s="101"/>
      <c r="BX36" s="101"/>
      <c r="BY36" s="102"/>
      <c r="BZ36" s="100"/>
      <c r="CA36" s="101"/>
      <c r="CB36" s="101"/>
      <c r="CC36" s="101"/>
      <c r="CD36" s="101"/>
      <c r="CE36" s="101"/>
      <c r="CF36" s="101"/>
      <c r="CG36" s="101"/>
      <c r="CH36" s="102"/>
      <c r="CJ36" s="144" t="s">
        <v>76</v>
      </c>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25">
        <v>1595</v>
      </c>
      <c r="EE36" s="125"/>
      <c r="EF36" s="125"/>
      <c r="EG36" s="125"/>
      <c r="EH36" s="108">
        <f>EH20+EH21++EH22+EH23+EH24+EH26+EH28+EH33+EH34+EH35</f>
        <v>0</v>
      </c>
      <c r="EI36" s="108"/>
      <c r="EJ36" s="108"/>
      <c r="EK36" s="108"/>
      <c r="EL36" s="108"/>
      <c r="EM36" s="108"/>
      <c r="EN36" s="108"/>
      <c r="EO36" s="108"/>
      <c r="EP36" s="108"/>
      <c r="EQ36" s="108">
        <f>EQ20+EQ21++EQ22+EQ23+EQ24+EQ26+EQ28+EQ33+EQ34+EQ35</f>
        <v>0</v>
      </c>
      <c r="ER36" s="108"/>
      <c r="ES36" s="108"/>
      <c r="ET36" s="108"/>
      <c r="EU36" s="108"/>
      <c r="EV36" s="108"/>
      <c r="EW36" s="108"/>
      <c r="EX36" s="108"/>
      <c r="EY36" s="108"/>
      <c r="EZ36" s="107" t="s">
        <v>295</v>
      </c>
      <c r="FA36" s="108"/>
      <c r="FB36" s="108"/>
      <c r="FC36" s="108"/>
      <c r="FD36" s="108"/>
      <c r="FE36" s="108"/>
      <c r="FF36" s="108"/>
      <c r="FG36" s="108"/>
      <c r="FH36" s="108"/>
      <c r="FI36" s="107" t="s">
        <v>297</v>
      </c>
      <c r="FJ36" s="108"/>
      <c r="FK36" s="108"/>
      <c r="FL36" s="108"/>
      <c r="FM36" s="108"/>
      <c r="FN36" s="108"/>
      <c r="FO36" s="108"/>
      <c r="FP36" s="108"/>
      <c r="FQ36" s="108"/>
    </row>
    <row r="37" spans="1:173" ht="15">
      <c r="A37" s="200" t="s">
        <v>46</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2"/>
      <c r="AU37" s="226" t="s">
        <v>47</v>
      </c>
      <c r="AV37" s="227"/>
      <c r="AW37" s="227"/>
      <c r="AX37" s="228"/>
      <c r="AY37" s="103"/>
      <c r="AZ37" s="104"/>
      <c r="BA37" s="104"/>
      <c r="BB37" s="104"/>
      <c r="BC37" s="104"/>
      <c r="BD37" s="104"/>
      <c r="BE37" s="104"/>
      <c r="BF37" s="104"/>
      <c r="BG37" s="105"/>
      <c r="BH37" s="103">
        <v>0</v>
      </c>
      <c r="BI37" s="104"/>
      <c r="BJ37" s="104"/>
      <c r="BK37" s="104"/>
      <c r="BL37" s="104"/>
      <c r="BM37" s="104"/>
      <c r="BN37" s="104"/>
      <c r="BO37" s="104"/>
      <c r="BP37" s="105"/>
      <c r="BQ37" s="100"/>
      <c r="BR37" s="101"/>
      <c r="BS37" s="101"/>
      <c r="BT37" s="101"/>
      <c r="BU37" s="101"/>
      <c r="BV37" s="101"/>
      <c r="BW37" s="101"/>
      <c r="BX37" s="101"/>
      <c r="BY37" s="102"/>
      <c r="BZ37" s="100"/>
      <c r="CA37" s="101"/>
      <c r="CB37" s="101"/>
      <c r="CC37" s="101"/>
      <c r="CD37" s="101"/>
      <c r="CE37" s="101"/>
      <c r="CF37" s="101"/>
      <c r="CG37" s="101"/>
      <c r="CH37" s="102"/>
      <c r="CJ37" s="160" t="s">
        <v>125</v>
      </c>
      <c r="CK37" s="161"/>
      <c r="CL37" s="161"/>
      <c r="CM37" s="161"/>
      <c r="CN37" s="161"/>
      <c r="CO37" s="161"/>
      <c r="CP37" s="161"/>
      <c r="CQ37" s="161"/>
      <c r="CR37" s="161"/>
      <c r="CS37" s="161"/>
      <c r="CT37" s="161"/>
      <c r="CU37" s="161"/>
      <c r="CV37" s="161"/>
      <c r="CW37" s="161"/>
      <c r="CX37" s="161"/>
      <c r="CY37" s="161"/>
      <c r="CZ37" s="161"/>
      <c r="DA37" s="161"/>
      <c r="DB37" s="161"/>
      <c r="DC37" s="161"/>
      <c r="DD37" s="161"/>
      <c r="DE37" s="161"/>
      <c r="DF37" s="161"/>
      <c r="DG37" s="161"/>
      <c r="DH37" s="161"/>
      <c r="DI37" s="161"/>
      <c r="DJ37" s="161"/>
      <c r="DK37" s="161"/>
      <c r="DL37" s="161"/>
      <c r="DM37" s="161"/>
      <c r="DN37" s="161"/>
      <c r="DO37" s="161"/>
      <c r="DP37" s="161"/>
      <c r="DQ37" s="161"/>
      <c r="DR37" s="161"/>
      <c r="DS37" s="161"/>
      <c r="DT37" s="161"/>
      <c r="DU37" s="161"/>
      <c r="DV37" s="161"/>
      <c r="DW37" s="161"/>
      <c r="DX37" s="161"/>
      <c r="DY37" s="161"/>
      <c r="DZ37" s="161"/>
      <c r="EA37" s="161"/>
      <c r="EB37" s="161"/>
      <c r="EC37" s="162"/>
      <c r="ED37" s="163">
        <v>1600</v>
      </c>
      <c r="EE37" s="164"/>
      <c r="EF37" s="164"/>
      <c r="EG37" s="165"/>
      <c r="EH37" s="7"/>
      <c r="EI37" s="8"/>
      <c r="EJ37" s="8"/>
      <c r="EK37" s="8"/>
      <c r="EL37" s="8"/>
      <c r="EM37" s="8"/>
      <c r="EN37" s="8"/>
      <c r="EO37" s="8"/>
      <c r="EP37" s="9"/>
      <c r="EQ37" s="7"/>
      <c r="ER37" s="8"/>
      <c r="ES37" s="8"/>
      <c r="ET37" s="8"/>
      <c r="EU37" s="8"/>
      <c r="EV37" s="8"/>
      <c r="EW37" s="8"/>
      <c r="EX37" s="8"/>
      <c r="EY37" s="9"/>
      <c r="EZ37" s="7"/>
      <c r="FA37" s="8"/>
      <c r="FB37" s="8"/>
      <c r="FC37" s="8"/>
      <c r="FD37" s="8"/>
      <c r="FE37" s="8"/>
      <c r="FF37" s="8"/>
      <c r="FG37" s="8"/>
      <c r="FH37" s="9"/>
      <c r="FI37" s="7"/>
      <c r="FJ37" s="8"/>
      <c r="FK37" s="8"/>
      <c r="FL37" s="8"/>
      <c r="FM37" s="8"/>
      <c r="FN37" s="8"/>
      <c r="FO37" s="8"/>
      <c r="FP37" s="8"/>
      <c r="FQ37" s="9"/>
    </row>
    <row r="38" spans="1:173" ht="15">
      <c r="A38" s="247" t="s">
        <v>48</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25">
        <v>1125</v>
      </c>
      <c r="AV38" s="225"/>
      <c r="AW38" s="225"/>
      <c r="AX38" s="225"/>
      <c r="AY38" s="146"/>
      <c r="AZ38" s="146"/>
      <c r="BA38" s="146"/>
      <c r="BB38" s="146"/>
      <c r="BC38" s="146"/>
      <c r="BD38" s="146"/>
      <c r="BE38" s="146"/>
      <c r="BF38" s="146"/>
      <c r="BG38" s="146"/>
      <c r="BH38" s="146">
        <v>6118</v>
      </c>
      <c r="BI38" s="146"/>
      <c r="BJ38" s="146"/>
      <c r="BK38" s="146"/>
      <c r="BL38" s="146"/>
      <c r="BM38" s="146"/>
      <c r="BN38" s="146"/>
      <c r="BO38" s="146"/>
      <c r="BP38" s="146"/>
      <c r="BQ38" s="98">
        <v>1051</v>
      </c>
      <c r="BR38" s="98"/>
      <c r="BS38" s="98"/>
      <c r="BT38" s="98"/>
      <c r="BU38" s="98"/>
      <c r="BV38" s="98"/>
      <c r="BW38" s="98"/>
      <c r="BX38" s="98"/>
      <c r="BY38" s="98"/>
      <c r="BZ38" s="98">
        <v>1327</v>
      </c>
      <c r="CA38" s="98"/>
      <c r="CB38" s="98"/>
      <c r="CC38" s="98"/>
      <c r="CD38" s="98"/>
      <c r="CE38" s="98"/>
      <c r="CF38" s="98"/>
      <c r="CG38" s="98"/>
      <c r="CH38" s="98"/>
      <c r="CJ38" s="169" t="s">
        <v>126</v>
      </c>
      <c r="CK38" s="170"/>
      <c r="CL38" s="170"/>
      <c r="CM38" s="170"/>
      <c r="CN38" s="170"/>
      <c r="CO38" s="170"/>
      <c r="CP38" s="170"/>
      <c r="CQ38" s="170"/>
      <c r="CR38" s="170"/>
      <c r="CS38" s="170"/>
      <c r="CT38" s="170"/>
      <c r="CU38" s="170"/>
      <c r="CV38" s="170"/>
      <c r="CW38" s="170"/>
      <c r="CX38" s="170"/>
      <c r="CY38" s="170"/>
      <c r="CZ38" s="170"/>
      <c r="DA38" s="170"/>
      <c r="DB38" s="170"/>
      <c r="DC38" s="170"/>
      <c r="DD38" s="170"/>
      <c r="DE38" s="170"/>
      <c r="DF38" s="170"/>
      <c r="DG38" s="170"/>
      <c r="DH38" s="170"/>
      <c r="DI38" s="170"/>
      <c r="DJ38" s="170"/>
      <c r="DK38" s="170"/>
      <c r="DL38" s="170"/>
      <c r="DM38" s="170"/>
      <c r="DN38" s="170"/>
      <c r="DO38" s="170"/>
      <c r="DP38" s="170"/>
      <c r="DQ38" s="170"/>
      <c r="DR38" s="170"/>
      <c r="DS38" s="170"/>
      <c r="DT38" s="170"/>
      <c r="DU38" s="170"/>
      <c r="DV38" s="170"/>
      <c r="DW38" s="170"/>
      <c r="DX38" s="170"/>
      <c r="DY38" s="170"/>
      <c r="DZ38" s="170"/>
      <c r="EA38" s="170"/>
      <c r="EB38" s="170"/>
      <c r="EC38" s="171"/>
      <c r="ED38" s="166"/>
      <c r="EE38" s="167"/>
      <c r="EF38" s="167"/>
      <c r="EG38" s="168"/>
      <c r="EH38" s="109"/>
      <c r="EI38" s="110"/>
      <c r="EJ38" s="110"/>
      <c r="EK38" s="110"/>
      <c r="EL38" s="110"/>
      <c r="EM38" s="110"/>
      <c r="EN38" s="110"/>
      <c r="EO38" s="110"/>
      <c r="EP38" s="111"/>
      <c r="EQ38" s="109"/>
      <c r="ER38" s="110"/>
      <c r="ES38" s="110"/>
      <c r="ET38" s="110"/>
      <c r="EU38" s="110"/>
      <c r="EV38" s="110"/>
      <c r="EW38" s="110"/>
      <c r="EX38" s="110"/>
      <c r="EY38" s="111"/>
      <c r="EZ38" s="109">
        <v>456</v>
      </c>
      <c r="FA38" s="110"/>
      <c r="FB38" s="110"/>
      <c r="FC38" s="110"/>
      <c r="FD38" s="110"/>
      <c r="FE38" s="110"/>
      <c r="FF38" s="110"/>
      <c r="FG38" s="110"/>
      <c r="FH38" s="111"/>
      <c r="FI38" s="109">
        <v>480</v>
      </c>
      <c r="FJ38" s="110"/>
      <c r="FK38" s="110"/>
      <c r="FL38" s="110"/>
      <c r="FM38" s="110"/>
      <c r="FN38" s="110"/>
      <c r="FO38" s="110"/>
      <c r="FP38" s="110"/>
      <c r="FQ38" s="111"/>
    </row>
    <row r="39" spans="1:173" ht="15">
      <c r="A39" s="235" t="s">
        <v>49</v>
      </c>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7"/>
      <c r="AU39" s="238">
        <v>1130</v>
      </c>
      <c r="AV39" s="239"/>
      <c r="AW39" s="239"/>
      <c r="AX39" s="240"/>
      <c r="AY39" s="7"/>
      <c r="AZ39" s="8"/>
      <c r="BA39" s="8"/>
      <c r="BB39" s="8"/>
      <c r="BC39" s="8"/>
      <c r="BD39" s="8"/>
      <c r="BE39" s="8"/>
      <c r="BF39" s="8"/>
      <c r="BG39" s="9"/>
      <c r="BH39" s="7"/>
      <c r="BI39" s="8"/>
      <c r="BJ39" s="8"/>
      <c r="BK39" s="8"/>
      <c r="BL39" s="8"/>
      <c r="BM39" s="8"/>
      <c r="BN39" s="8"/>
      <c r="BO39" s="8"/>
      <c r="BP39" s="9"/>
      <c r="BQ39" s="7"/>
      <c r="BR39" s="8"/>
      <c r="BS39" s="8"/>
      <c r="BT39" s="8"/>
      <c r="BU39" s="8"/>
      <c r="BV39" s="8"/>
      <c r="BW39" s="8"/>
      <c r="BX39" s="8"/>
      <c r="BY39" s="9"/>
      <c r="BZ39" s="7"/>
      <c r="CA39" s="8"/>
      <c r="CB39" s="8"/>
      <c r="CC39" s="8"/>
      <c r="CD39" s="8"/>
      <c r="CE39" s="8"/>
      <c r="CF39" s="8"/>
      <c r="CG39" s="8"/>
      <c r="CH39" s="9"/>
      <c r="CJ39" s="147" t="s">
        <v>127</v>
      </c>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9"/>
      <c r="ED39" s="157" t="s">
        <v>128</v>
      </c>
      <c r="EE39" s="158"/>
      <c r="EF39" s="158"/>
      <c r="EG39" s="159"/>
      <c r="EH39" s="103"/>
      <c r="EI39" s="104"/>
      <c r="EJ39" s="104"/>
      <c r="EK39" s="104"/>
      <c r="EL39" s="104"/>
      <c r="EM39" s="104"/>
      <c r="EN39" s="104"/>
      <c r="EO39" s="104"/>
      <c r="EP39" s="105"/>
      <c r="EQ39" s="103">
        <v>0</v>
      </c>
      <c r="ER39" s="104"/>
      <c r="ES39" s="104"/>
      <c r="ET39" s="104"/>
      <c r="EU39" s="104"/>
      <c r="EV39" s="104"/>
      <c r="EW39" s="104"/>
      <c r="EX39" s="104"/>
      <c r="EY39" s="105"/>
      <c r="EZ39" s="103"/>
      <c r="FA39" s="104"/>
      <c r="FB39" s="104"/>
      <c r="FC39" s="104"/>
      <c r="FD39" s="104"/>
      <c r="FE39" s="104"/>
      <c r="FF39" s="104"/>
      <c r="FG39" s="104"/>
      <c r="FH39" s="105"/>
      <c r="FI39" s="103"/>
      <c r="FJ39" s="104"/>
      <c r="FK39" s="104"/>
      <c r="FL39" s="104"/>
      <c r="FM39" s="104"/>
      <c r="FN39" s="104"/>
      <c r="FO39" s="104"/>
      <c r="FP39" s="104"/>
      <c r="FQ39" s="105"/>
    </row>
    <row r="40" spans="1:173" ht="15">
      <c r="A40" s="244" t="s">
        <v>50</v>
      </c>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6"/>
      <c r="AU40" s="241"/>
      <c r="AV40" s="242"/>
      <c r="AW40" s="242"/>
      <c r="AX40" s="243"/>
      <c r="AY40" s="109"/>
      <c r="AZ40" s="110"/>
      <c r="BA40" s="110"/>
      <c r="BB40" s="110"/>
      <c r="BC40" s="110"/>
      <c r="BD40" s="110"/>
      <c r="BE40" s="110"/>
      <c r="BF40" s="110"/>
      <c r="BG40" s="111"/>
      <c r="BH40" s="109">
        <v>71</v>
      </c>
      <c r="BI40" s="110"/>
      <c r="BJ40" s="110"/>
      <c r="BK40" s="110"/>
      <c r="BL40" s="110"/>
      <c r="BM40" s="110"/>
      <c r="BN40" s="110"/>
      <c r="BO40" s="110"/>
      <c r="BP40" s="111"/>
      <c r="BQ40" s="109">
        <v>15</v>
      </c>
      <c r="BR40" s="110"/>
      <c r="BS40" s="110"/>
      <c r="BT40" s="110"/>
      <c r="BU40" s="110"/>
      <c r="BV40" s="110"/>
      <c r="BW40" s="110"/>
      <c r="BX40" s="110"/>
      <c r="BY40" s="111"/>
      <c r="BZ40" s="109">
        <v>55</v>
      </c>
      <c r="CA40" s="110"/>
      <c r="CB40" s="110"/>
      <c r="CC40" s="110"/>
      <c r="CD40" s="110"/>
      <c r="CE40" s="110"/>
      <c r="CF40" s="110"/>
      <c r="CG40" s="110"/>
      <c r="CH40" s="111"/>
      <c r="CJ40" s="152" t="s">
        <v>129</v>
      </c>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4" t="s">
        <v>130</v>
      </c>
      <c r="EE40" s="155"/>
      <c r="EF40" s="155"/>
      <c r="EG40" s="155"/>
      <c r="EH40" s="7"/>
      <c r="EI40" s="8"/>
      <c r="EJ40" s="8"/>
      <c r="EK40" s="8"/>
      <c r="EL40" s="8"/>
      <c r="EM40" s="8"/>
      <c r="EN40" s="8"/>
      <c r="EO40" s="8"/>
      <c r="EP40" s="9"/>
      <c r="EQ40" s="7"/>
      <c r="ER40" s="8"/>
      <c r="ES40" s="8"/>
      <c r="ET40" s="8"/>
      <c r="EU40" s="8"/>
      <c r="EV40" s="8"/>
      <c r="EW40" s="8"/>
      <c r="EX40" s="8"/>
      <c r="EY40" s="9"/>
      <c r="EZ40" s="21"/>
      <c r="FA40" s="22"/>
      <c r="FB40" s="22"/>
      <c r="FC40" s="22"/>
      <c r="FD40" s="22"/>
      <c r="FE40" s="22"/>
      <c r="FF40" s="22"/>
      <c r="FG40" s="22"/>
      <c r="FH40" s="23"/>
      <c r="FI40" s="21"/>
      <c r="FJ40" s="22"/>
      <c r="FK40" s="22"/>
      <c r="FL40" s="22"/>
      <c r="FM40" s="22"/>
      <c r="FN40" s="22"/>
      <c r="FO40" s="22"/>
      <c r="FP40" s="22"/>
      <c r="FQ40" s="23"/>
    </row>
    <row r="41" spans="1:173" ht="15">
      <c r="A41" s="234" t="s">
        <v>51</v>
      </c>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25">
        <v>1135</v>
      </c>
      <c r="AV41" s="225"/>
      <c r="AW41" s="225"/>
      <c r="AX41" s="225"/>
      <c r="AY41" s="146"/>
      <c r="AZ41" s="146"/>
      <c r="BA41" s="146"/>
      <c r="BB41" s="146"/>
      <c r="BC41" s="146"/>
      <c r="BD41" s="146"/>
      <c r="BE41" s="146"/>
      <c r="BF41" s="146"/>
      <c r="BG41" s="146"/>
      <c r="BH41" s="146">
        <v>125</v>
      </c>
      <c r="BI41" s="146"/>
      <c r="BJ41" s="146"/>
      <c r="BK41" s="146"/>
      <c r="BL41" s="146"/>
      <c r="BM41" s="146"/>
      <c r="BN41" s="146"/>
      <c r="BO41" s="146"/>
      <c r="BP41" s="146"/>
      <c r="BQ41" s="98">
        <v>94</v>
      </c>
      <c r="BR41" s="98"/>
      <c r="BS41" s="98"/>
      <c r="BT41" s="98"/>
      <c r="BU41" s="98"/>
      <c r="BV41" s="98"/>
      <c r="BW41" s="98"/>
      <c r="BX41" s="98"/>
      <c r="BY41" s="98"/>
      <c r="BZ41" s="98">
        <v>147</v>
      </c>
      <c r="CA41" s="98"/>
      <c r="CB41" s="98"/>
      <c r="CC41" s="98"/>
      <c r="CD41" s="98"/>
      <c r="CE41" s="98"/>
      <c r="CF41" s="98"/>
      <c r="CG41" s="98"/>
      <c r="CH41" s="98"/>
      <c r="CJ41" s="156" t="s">
        <v>131</v>
      </c>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51" t="s">
        <v>132</v>
      </c>
      <c r="EE41" s="151"/>
      <c r="EF41" s="151"/>
      <c r="EG41" s="151"/>
      <c r="EH41" s="151"/>
      <c r="EI41" s="151"/>
      <c r="EJ41" s="151"/>
      <c r="EK41" s="151"/>
      <c r="EL41" s="151"/>
      <c r="EM41" s="151"/>
      <c r="EN41" s="151"/>
      <c r="EO41" s="151"/>
      <c r="EP41" s="151"/>
      <c r="EQ41" s="151">
        <v>0</v>
      </c>
      <c r="ER41" s="151"/>
      <c r="ES41" s="151"/>
      <c r="ET41" s="151"/>
      <c r="EU41" s="151"/>
      <c r="EV41" s="151"/>
      <c r="EW41" s="151"/>
      <c r="EX41" s="151"/>
      <c r="EY41" s="151"/>
      <c r="EZ41" s="106"/>
      <c r="FA41" s="106"/>
      <c r="FB41" s="106"/>
      <c r="FC41" s="106"/>
      <c r="FD41" s="106"/>
      <c r="FE41" s="106"/>
      <c r="FF41" s="106"/>
      <c r="FG41" s="106"/>
      <c r="FH41" s="106"/>
      <c r="FI41" s="106"/>
      <c r="FJ41" s="106"/>
      <c r="FK41" s="106"/>
      <c r="FL41" s="106"/>
      <c r="FM41" s="106"/>
      <c r="FN41" s="106"/>
      <c r="FO41" s="106"/>
      <c r="FP41" s="106"/>
      <c r="FQ41" s="106"/>
    </row>
    <row r="42" spans="1:173" ht="15">
      <c r="A42" s="233" t="s">
        <v>52</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25">
        <v>1136</v>
      </c>
      <c r="AV42" s="225"/>
      <c r="AW42" s="225"/>
      <c r="AX42" s="225"/>
      <c r="AY42" s="146"/>
      <c r="AZ42" s="146"/>
      <c r="BA42" s="146"/>
      <c r="BB42" s="146"/>
      <c r="BC42" s="146"/>
      <c r="BD42" s="146"/>
      <c r="BE42" s="146"/>
      <c r="BF42" s="146"/>
      <c r="BG42" s="146"/>
      <c r="BH42" s="146">
        <v>0</v>
      </c>
      <c r="BI42" s="146"/>
      <c r="BJ42" s="146"/>
      <c r="BK42" s="146"/>
      <c r="BL42" s="146"/>
      <c r="BM42" s="146"/>
      <c r="BN42" s="146"/>
      <c r="BO42" s="146"/>
      <c r="BP42" s="146"/>
      <c r="BQ42" s="98">
        <v>64</v>
      </c>
      <c r="BR42" s="98"/>
      <c r="BS42" s="98"/>
      <c r="BT42" s="98"/>
      <c r="BU42" s="98"/>
      <c r="BV42" s="98"/>
      <c r="BW42" s="98"/>
      <c r="BX42" s="98"/>
      <c r="BY42" s="98"/>
      <c r="BZ42" s="98">
        <v>47</v>
      </c>
      <c r="CA42" s="98"/>
      <c r="CB42" s="98"/>
      <c r="CC42" s="98"/>
      <c r="CD42" s="98"/>
      <c r="CE42" s="98"/>
      <c r="CF42" s="98"/>
      <c r="CG42" s="98"/>
      <c r="CH42" s="98"/>
      <c r="CJ42" s="150" t="s">
        <v>133</v>
      </c>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46">
        <v>1615</v>
      </c>
      <c r="EE42" s="146"/>
      <c r="EF42" s="146"/>
      <c r="EG42" s="146"/>
      <c r="EH42" s="146"/>
      <c r="EI42" s="146"/>
      <c r="EJ42" s="146"/>
      <c r="EK42" s="146"/>
      <c r="EL42" s="146"/>
      <c r="EM42" s="146"/>
      <c r="EN42" s="146"/>
      <c r="EO42" s="146"/>
      <c r="EP42" s="146"/>
      <c r="EQ42" s="146">
        <v>8895</v>
      </c>
      <c r="ER42" s="146"/>
      <c r="ES42" s="146"/>
      <c r="ET42" s="146"/>
      <c r="EU42" s="146"/>
      <c r="EV42" s="146"/>
      <c r="EW42" s="146"/>
      <c r="EX42" s="146"/>
      <c r="EY42" s="146"/>
      <c r="EZ42" s="98">
        <v>2241</v>
      </c>
      <c r="FA42" s="98"/>
      <c r="FB42" s="98"/>
      <c r="FC42" s="98"/>
      <c r="FD42" s="98"/>
      <c r="FE42" s="98"/>
      <c r="FF42" s="98"/>
      <c r="FG42" s="98"/>
      <c r="FH42" s="98"/>
      <c r="FI42" s="98">
        <v>2223</v>
      </c>
      <c r="FJ42" s="98"/>
      <c r="FK42" s="98"/>
      <c r="FL42" s="98"/>
      <c r="FM42" s="98"/>
      <c r="FN42" s="98"/>
      <c r="FO42" s="98"/>
      <c r="FP42" s="98"/>
      <c r="FQ42" s="98"/>
    </row>
    <row r="43" spans="1:173" ht="15">
      <c r="A43" s="179" t="s">
        <v>53</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1"/>
      <c r="AU43" s="226" t="s">
        <v>54</v>
      </c>
      <c r="AV43" s="227"/>
      <c r="AW43" s="227"/>
      <c r="AX43" s="228"/>
      <c r="AY43" s="103"/>
      <c r="AZ43" s="104"/>
      <c r="BA43" s="104"/>
      <c r="BB43" s="104"/>
      <c r="BC43" s="104"/>
      <c r="BD43" s="104"/>
      <c r="BE43" s="104"/>
      <c r="BF43" s="104"/>
      <c r="BG43" s="105"/>
      <c r="BH43" s="103">
        <v>0</v>
      </c>
      <c r="BI43" s="104"/>
      <c r="BJ43" s="104"/>
      <c r="BK43" s="104"/>
      <c r="BL43" s="104"/>
      <c r="BM43" s="104"/>
      <c r="BN43" s="104"/>
      <c r="BO43" s="104"/>
      <c r="BP43" s="105"/>
      <c r="BQ43" s="100"/>
      <c r="BR43" s="101"/>
      <c r="BS43" s="101"/>
      <c r="BT43" s="101"/>
      <c r="BU43" s="101"/>
      <c r="BV43" s="101"/>
      <c r="BW43" s="101"/>
      <c r="BX43" s="101"/>
      <c r="BY43" s="102"/>
      <c r="BZ43" s="100"/>
      <c r="CA43" s="101"/>
      <c r="CB43" s="101"/>
      <c r="CC43" s="101"/>
      <c r="CD43" s="101"/>
      <c r="CE43" s="101"/>
      <c r="CF43" s="101"/>
      <c r="CG43" s="101"/>
      <c r="CH43" s="102"/>
      <c r="CJ43" s="150" t="s">
        <v>134</v>
      </c>
      <c r="CK43" s="150"/>
      <c r="CL43" s="150"/>
      <c r="CM43" s="150"/>
      <c r="CN43" s="150"/>
      <c r="CO43" s="150"/>
      <c r="CP43" s="150"/>
      <c r="CQ43" s="150"/>
      <c r="CR43" s="150"/>
      <c r="CS43" s="150"/>
      <c r="CT43" s="150"/>
      <c r="CU43" s="150"/>
      <c r="CV43" s="150"/>
      <c r="CW43" s="150"/>
      <c r="CX43" s="150"/>
      <c r="CY43" s="150"/>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150"/>
      <c r="DZ43" s="150"/>
      <c r="EA43" s="150"/>
      <c r="EB43" s="150"/>
      <c r="EC43" s="150"/>
      <c r="ED43" s="146">
        <v>1620</v>
      </c>
      <c r="EE43" s="146"/>
      <c r="EF43" s="146"/>
      <c r="EG43" s="146"/>
      <c r="EH43" s="146"/>
      <c r="EI43" s="146"/>
      <c r="EJ43" s="146"/>
      <c r="EK43" s="146"/>
      <c r="EL43" s="146"/>
      <c r="EM43" s="146"/>
      <c r="EN43" s="146"/>
      <c r="EO43" s="146"/>
      <c r="EP43" s="146"/>
      <c r="EQ43" s="146">
        <v>5256</v>
      </c>
      <c r="ER43" s="146"/>
      <c r="ES43" s="146"/>
      <c r="ET43" s="146"/>
      <c r="EU43" s="146"/>
      <c r="EV43" s="146"/>
      <c r="EW43" s="146"/>
      <c r="EX43" s="146"/>
      <c r="EY43" s="146"/>
      <c r="EZ43" s="98">
        <v>6</v>
      </c>
      <c r="FA43" s="98"/>
      <c r="FB43" s="98"/>
      <c r="FC43" s="98"/>
      <c r="FD43" s="98"/>
      <c r="FE43" s="98"/>
      <c r="FF43" s="98"/>
      <c r="FG43" s="98"/>
      <c r="FH43" s="98"/>
      <c r="FI43" s="98">
        <v>89</v>
      </c>
      <c r="FJ43" s="98"/>
      <c r="FK43" s="98"/>
      <c r="FL43" s="98"/>
      <c r="FM43" s="98"/>
      <c r="FN43" s="98"/>
      <c r="FO43" s="98"/>
      <c r="FP43" s="98"/>
      <c r="FQ43" s="98"/>
    </row>
    <row r="44" spans="1:173" ht="15">
      <c r="A44" s="179" t="s">
        <v>55</v>
      </c>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1"/>
      <c r="AU44" s="226" t="s">
        <v>56</v>
      </c>
      <c r="AV44" s="227"/>
      <c r="AW44" s="227"/>
      <c r="AX44" s="228"/>
      <c r="AY44" s="103"/>
      <c r="AZ44" s="104"/>
      <c r="BA44" s="104"/>
      <c r="BB44" s="104"/>
      <c r="BC44" s="104"/>
      <c r="BD44" s="104"/>
      <c r="BE44" s="104"/>
      <c r="BF44" s="104"/>
      <c r="BG44" s="105"/>
      <c r="BH44" s="103">
        <v>0</v>
      </c>
      <c r="BI44" s="104"/>
      <c r="BJ44" s="104"/>
      <c r="BK44" s="104"/>
      <c r="BL44" s="104"/>
      <c r="BM44" s="104"/>
      <c r="BN44" s="104"/>
      <c r="BO44" s="104"/>
      <c r="BP44" s="105"/>
      <c r="BQ44" s="100"/>
      <c r="BR44" s="101"/>
      <c r="BS44" s="101"/>
      <c r="BT44" s="101"/>
      <c r="BU44" s="101"/>
      <c r="BV44" s="101"/>
      <c r="BW44" s="101"/>
      <c r="BX44" s="101"/>
      <c r="BY44" s="102"/>
      <c r="BZ44" s="100"/>
      <c r="CA44" s="101"/>
      <c r="CB44" s="101"/>
      <c r="CC44" s="101"/>
      <c r="CD44" s="101"/>
      <c r="CE44" s="101"/>
      <c r="CF44" s="101"/>
      <c r="CG44" s="101"/>
      <c r="CH44" s="102"/>
      <c r="CJ44" s="150" t="s">
        <v>52</v>
      </c>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46">
        <v>1621</v>
      </c>
      <c r="EE44" s="146"/>
      <c r="EF44" s="146"/>
      <c r="EG44" s="146"/>
      <c r="EH44" s="146"/>
      <c r="EI44" s="146"/>
      <c r="EJ44" s="146"/>
      <c r="EK44" s="146"/>
      <c r="EL44" s="146"/>
      <c r="EM44" s="146"/>
      <c r="EN44" s="146"/>
      <c r="EO44" s="146"/>
      <c r="EP44" s="146"/>
      <c r="EQ44" s="146">
        <v>1394</v>
      </c>
      <c r="ER44" s="146"/>
      <c r="ES44" s="146"/>
      <c r="ET44" s="146"/>
      <c r="EU44" s="146"/>
      <c r="EV44" s="146"/>
      <c r="EW44" s="146"/>
      <c r="EX44" s="146"/>
      <c r="EY44" s="146"/>
      <c r="EZ44" s="98"/>
      <c r="FA44" s="98"/>
      <c r="FB44" s="98"/>
      <c r="FC44" s="98"/>
      <c r="FD44" s="98"/>
      <c r="FE44" s="98"/>
      <c r="FF44" s="98"/>
      <c r="FG44" s="98"/>
      <c r="FH44" s="98"/>
      <c r="FI44" s="98"/>
      <c r="FJ44" s="98"/>
      <c r="FK44" s="98"/>
      <c r="FL44" s="98"/>
      <c r="FM44" s="98"/>
      <c r="FN44" s="98"/>
      <c r="FO44" s="98"/>
      <c r="FP44" s="98"/>
      <c r="FQ44" s="98"/>
    </row>
    <row r="45" spans="1:173" ht="15">
      <c r="A45" s="185" t="s">
        <v>57</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225">
        <v>1155</v>
      </c>
      <c r="AV45" s="225"/>
      <c r="AW45" s="225"/>
      <c r="AX45" s="225"/>
      <c r="AY45" s="146"/>
      <c r="AZ45" s="146"/>
      <c r="BA45" s="146"/>
      <c r="BB45" s="146"/>
      <c r="BC45" s="146"/>
      <c r="BD45" s="146"/>
      <c r="BE45" s="146"/>
      <c r="BF45" s="146"/>
      <c r="BG45" s="146"/>
      <c r="BH45" s="146">
        <v>390</v>
      </c>
      <c r="BI45" s="146"/>
      <c r="BJ45" s="146"/>
      <c r="BK45" s="146"/>
      <c r="BL45" s="146"/>
      <c r="BM45" s="146"/>
      <c r="BN45" s="146"/>
      <c r="BO45" s="146"/>
      <c r="BP45" s="146"/>
      <c r="BQ45" s="98">
        <v>1401</v>
      </c>
      <c r="BR45" s="98"/>
      <c r="BS45" s="98"/>
      <c r="BT45" s="98"/>
      <c r="BU45" s="98"/>
      <c r="BV45" s="98"/>
      <c r="BW45" s="98"/>
      <c r="BX45" s="98"/>
      <c r="BY45" s="98"/>
      <c r="BZ45" s="98">
        <v>1419</v>
      </c>
      <c r="CA45" s="98"/>
      <c r="CB45" s="98"/>
      <c r="CC45" s="98"/>
      <c r="CD45" s="98"/>
      <c r="CE45" s="98"/>
      <c r="CF45" s="98"/>
      <c r="CG45" s="98"/>
      <c r="CH45" s="98"/>
      <c r="CJ45" s="150" t="s">
        <v>135</v>
      </c>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L45" s="150"/>
      <c r="DM45" s="150"/>
      <c r="DN45" s="150"/>
      <c r="DO45" s="150"/>
      <c r="DP45" s="150"/>
      <c r="DQ45" s="150"/>
      <c r="DR45" s="150"/>
      <c r="DS45" s="150"/>
      <c r="DT45" s="150"/>
      <c r="DU45" s="150"/>
      <c r="DV45" s="150"/>
      <c r="DW45" s="150"/>
      <c r="DX45" s="150"/>
      <c r="DY45" s="150"/>
      <c r="DZ45" s="150"/>
      <c r="EA45" s="150"/>
      <c r="EB45" s="150"/>
      <c r="EC45" s="150"/>
      <c r="ED45" s="146">
        <v>1625</v>
      </c>
      <c r="EE45" s="146"/>
      <c r="EF45" s="146"/>
      <c r="EG45" s="146"/>
      <c r="EH45" s="146"/>
      <c r="EI45" s="146"/>
      <c r="EJ45" s="146"/>
      <c r="EK45" s="146"/>
      <c r="EL45" s="146"/>
      <c r="EM45" s="146"/>
      <c r="EN45" s="146"/>
      <c r="EO45" s="146"/>
      <c r="EP45" s="146"/>
      <c r="EQ45" s="146">
        <v>810</v>
      </c>
      <c r="ER45" s="146"/>
      <c r="ES45" s="146"/>
      <c r="ET45" s="146"/>
      <c r="EU45" s="146"/>
      <c r="EV45" s="146"/>
      <c r="EW45" s="146"/>
      <c r="EX45" s="146"/>
      <c r="EY45" s="146"/>
      <c r="EZ45" s="98"/>
      <c r="FA45" s="98"/>
      <c r="FB45" s="98"/>
      <c r="FC45" s="98"/>
      <c r="FD45" s="98"/>
      <c r="FE45" s="98"/>
      <c r="FF45" s="98"/>
      <c r="FG45" s="98"/>
      <c r="FH45" s="98"/>
      <c r="FI45" s="98">
        <v>128</v>
      </c>
      <c r="FJ45" s="98"/>
      <c r="FK45" s="98"/>
      <c r="FL45" s="98"/>
      <c r="FM45" s="98"/>
      <c r="FN45" s="98"/>
      <c r="FO45" s="98"/>
      <c r="FP45" s="98"/>
      <c r="FQ45" s="98"/>
    </row>
    <row r="46" spans="1:173" ht="15">
      <c r="A46" s="185" t="s">
        <v>58</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225">
        <v>1160</v>
      </c>
      <c r="AV46" s="225"/>
      <c r="AW46" s="225"/>
      <c r="AX46" s="225"/>
      <c r="AY46" s="146"/>
      <c r="AZ46" s="146"/>
      <c r="BA46" s="146"/>
      <c r="BB46" s="146"/>
      <c r="BC46" s="146"/>
      <c r="BD46" s="146"/>
      <c r="BE46" s="146"/>
      <c r="BF46" s="146"/>
      <c r="BG46" s="146"/>
      <c r="BH46" s="146">
        <v>0</v>
      </c>
      <c r="BI46" s="146"/>
      <c r="BJ46" s="146"/>
      <c r="BK46" s="146"/>
      <c r="BL46" s="146"/>
      <c r="BM46" s="146"/>
      <c r="BN46" s="146"/>
      <c r="BO46" s="146"/>
      <c r="BP46" s="146"/>
      <c r="BQ46" s="98"/>
      <c r="BR46" s="98"/>
      <c r="BS46" s="98"/>
      <c r="BT46" s="98"/>
      <c r="BU46" s="98"/>
      <c r="BV46" s="98"/>
      <c r="BW46" s="98"/>
      <c r="BX46" s="98"/>
      <c r="BY46" s="98"/>
      <c r="BZ46" s="98"/>
      <c r="CA46" s="98"/>
      <c r="CB46" s="98"/>
      <c r="CC46" s="98"/>
      <c r="CD46" s="98"/>
      <c r="CE46" s="98"/>
      <c r="CF46" s="98"/>
      <c r="CG46" s="98"/>
      <c r="CH46" s="98"/>
      <c r="CJ46" s="150" t="s">
        <v>136</v>
      </c>
      <c r="CK46" s="150"/>
      <c r="CL46" s="150"/>
      <c r="CM46" s="150"/>
      <c r="CN46" s="150"/>
      <c r="CO46" s="150"/>
      <c r="CP46" s="150"/>
      <c r="CQ46" s="150"/>
      <c r="CR46" s="150"/>
      <c r="CS46" s="150"/>
      <c r="CT46" s="150"/>
      <c r="CU46" s="150"/>
      <c r="CV46" s="150"/>
      <c r="CW46" s="150"/>
      <c r="CX46" s="150"/>
      <c r="CY46" s="150"/>
      <c r="CZ46" s="150"/>
      <c r="DA46" s="150"/>
      <c r="DB46" s="150"/>
      <c r="DC46" s="150"/>
      <c r="DD46" s="150"/>
      <c r="DE46" s="150"/>
      <c r="DF46" s="150"/>
      <c r="DG46" s="150"/>
      <c r="DH46" s="150"/>
      <c r="DI46" s="150"/>
      <c r="DJ46" s="150"/>
      <c r="DK46" s="150"/>
      <c r="DL46" s="150"/>
      <c r="DM46" s="150"/>
      <c r="DN46" s="150"/>
      <c r="DO46" s="150"/>
      <c r="DP46" s="150"/>
      <c r="DQ46" s="150"/>
      <c r="DR46" s="150"/>
      <c r="DS46" s="150"/>
      <c r="DT46" s="150"/>
      <c r="DU46" s="150"/>
      <c r="DV46" s="150"/>
      <c r="DW46" s="150"/>
      <c r="DX46" s="150"/>
      <c r="DY46" s="150"/>
      <c r="DZ46" s="150"/>
      <c r="EA46" s="150"/>
      <c r="EB46" s="150"/>
      <c r="EC46" s="150"/>
      <c r="ED46" s="146">
        <v>1630</v>
      </c>
      <c r="EE46" s="146"/>
      <c r="EF46" s="146"/>
      <c r="EG46" s="146"/>
      <c r="EH46" s="146"/>
      <c r="EI46" s="146"/>
      <c r="EJ46" s="146"/>
      <c r="EK46" s="146"/>
      <c r="EL46" s="146"/>
      <c r="EM46" s="146"/>
      <c r="EN46" s="146"/>
      <c r="EO46" s="146"/>
      <c r="EP46" s="146"/>
      <c r="EQ46" s="146">
        <v>1892</v>
      </c>
      <c r="ER46" s="146"/>
      <c r="ES46" s="146"/>
      <c r="ET46" s="146"/>
      <c r="EU46" s="146"/>
      <c r="EV46" s="146"/>
      <c r="EW46" s="146"/>
      <c r="EX46" s="146"/>
      <c r="EY46" s="146"/>
      <c r="EZ46" s="98">
        <v>1</v>
      </c>
      <c r="FA46" s="98"/>
      <c r="FB46" s="98"/>
      <c r="FC46" s="98"/>
      <c r="FD46" s="98"/>
      <c r="FE46" s="98"/>
      <c r="FF46" s="98"/>
      <c r="FG46" s="98"/>
      <c r="FH46" s="98"/>
      <c r="FI46" s="98">
        <v>474</v>
      </c>
      <c r="FJ46" s="98"/>
      <c r="FK46" s="98"/>
      <c r="FL46" s="98"/>
      <c r="FM46" s="98"/>
      <c r="FN46" s="98"/>
      <c r="FO46" s="98"/>
      <c r="FP46" s="98"/>
      <c r="FQ46" s="98"/>
    </row>
    <row r="47" spans="1:173" ht="15">
      <c r="A47" s="185" t="s">
        <v>59</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225">
        <v>1165</v>
      </c>
      <c r="AV47" s="225"/>
      <c r="AW47" s="225"/>
      <c r="AX47" s="225"/>
      <c r="AY47" s="146"/>
      <c r="AZ47" s="146"/>
      <c r="BA47" s="146"/>
      <c r="BB47" s="146"/>
      <c r="BC47" s="146"/>
      <c r="BD47" s="146"/>
      <c r="BE47" s="146"/>
      <c r="BF47" s="146"/>
      <c r="BG47" s="146"/>
      <c r="BH47" s="146">
        <v>0</v>
      </c>
      <c r="BI47" s="146"/>
      <c r="BJ47" s="146"/>
      <c r="BK47" s="146"/>
      <c r="BL47" s="146"/>
      <c r="BM47" s="146"/>
      <c r="BN47" s="146"/>
      <c r="BO47" s="146"/>
      <c r="BP47" s="146"/>
      <c r="BQ47" s="98">
        <v>3</v>
      </c>
      <c r="BR47" s="98"/>
      <c r="BS47" s="98"/>
      <c r="BT47" s="98"/>
      <c r="BU47" s="98"/>
      <c r="BV47" s="98"/>
      <c r="BW47" s="98"/>
      <c r="BX47" s="98"/>
      <c r="BY47" s="98"/>
      <c r="BZ47" s="98">
        <v>11</v>
      </c>
      <c r="CA47" s="98"/>
      <c r="CB47" s="98"/>
      <c r="CC47" s="98"/>
      <c r="CD47" s="98"/>
      <c r="CE47" s="98"/>
      <c r="CF47" s="98"/>
      <c r="CG47" s="98"/>
      <c r="CH47" s="98"/>
      <c r="CJ47" s="147" t="s">
        <v>137</v>
      </c>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8"/>
      <c r="DJ47" s="148"/>
      <c r="DK47" s="148"/>
      <c r="DL47" s="148"/>
      <c r="DM47" s="148"/>
      <c r="DN47" s="148"/>
      <c r="DO47" s="148"/>
      <c r="DP47" s="148"/>
      <c r="DQ47" s="148"/>
      <c r="DR47" s="148"/>
      <c r="DS47" s="148"/>
      <c r="DT47" s="148"/>
      <c r="DU47" s="148"/>
      <c r="DV47" s="148"/>
      <c r="DW47" s="148"/>
      <c r="DX47" s="148"/>
      <c r="DY47" s="148"/>
      <c r="DZ47" s="148"/>
      <c r="EA47" s="148"/>
      <c r="EB47" s="148"/>
      <c r="EC47" s="149"/>
      <c r="ED47" s="103" t="s">
        <v>138</v>
      </c>
      <c r="EE47" s="104"/>
      <c r="EF47" s="104"/>
      <c r="EG47" s="105"/>
      <c r="EH47" s="103"/>
      <c r="EI47" s="104"/>
      <c r="EJ47" s="104"/>
      <c r="EK47" s="104"/>
      <c r="EL47" s="104"/>
      <c r="EM47" s="104"/>
      <c r="EN47" s="104"/>
      <c r="EO47" s="104"/>
      <c r="EP47" s="105"/>
      <c r="EQ47" s="103">
        <v>8803</v>
      </c>
      <c r="ER47" s="104"/>
      <c r="ES47" s="104"/>
      <c r="ET47" s="104"/>
      <c r="EU47" s="104"/>
      <c r="EV47" s="104"/>
      <c r="EW47" s="104"/>
      <c r="EX47" s="104"/>
      <c r="EY47" s="105"/>
      <c r="EZ47" s="100">
        <v>2459</v>
      </c>
      <c r="FA47" s="101"/>
      <c r="FB47" s="101"/>
      <c r="FC47" s="101"/>
      <c r="FD47" s="101"/>
      <c r="FE47" s="101"/>
      <c r="FF47" s="101"/>
      <c r="FG47" s="101"/>
      <c r="FH47" s="102"/>
      <c r="FI47" s="100">
        <v>1162</v>
      </c>
      <c r="FJ47" s="101"/>
      <c r="FK47" s="101"/>
      <c r="FL47" s="101"/>
      <c r="FM47" s="101"/>
      <c r="FN47" s="101"/>
      <c r="FO47" s="101"/>
      <c r="FP47" s="101"/>
      <c r="FQ47" s="102"/>
    </row>
    <row r="48" spans="1:173" ht="15">
      <c r="A48" s="179" t="s">
        <v>60</v>
      </c>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1"/>
      <c r="AU48" s="226" t="s">
        <v>61</v>
      </c>
      <c r="AV48" s="227"/>
      <c r="AW48" s="227"/>
      <c r="AX48" s="228"/>
      <c r="AY48" s="103"/>
      <c r="AZ48" s="104"/>
      <c r="BA48" s="104"/>
      <c r="BB48" s="104"/>
      <c r="BC48" s="104"/>
      <c r="BD48" s="104"/>
      <c r="BE48" s="104"/>
      <c r="BF48" s="104"/>
      <c r="BG48" s="105"/>
      <c r="BH48" s="103">
        <v>0</v>
      </c>
      <c r="BI48" s="104"/>
      <c r="BJ48" s="104"/>
      <c r="BK48" s="104"/>
      <c r="BL48" s="104"/>
      <c r="BM48" s="104"/>
      <c r="BN48" s="104"/>
      <c r="BO48" s="104"/>
      <c r="BP48" s="105"/>
      <c r="BQ48" s="100">
        <v>1</v>
      </c>
      <c r="BR48" s="101"/>
      <c r="BS48" s="101"/>
      <c r="BT48" s="101"/>
      <c r="BU48" s="101"/>
      <c r="BV48" s="101"/>
      <c r="BW48" s="101"/>
      <c r="BX48" s="101"/>
      <c r="BY48" s="102"/>
      <c r="BZ48" s="100">
        <v>10</v>
      </c>
      <c r="CA48" s="101"/>
      <c r="CB48" s="101"/>
      <c r="CC48" s="101"/>
      <c r="CD48" s="101"/>
      <c r="CE48" s="101"/>
      <c r="CF48" s="101"/>
      <c r="CG48" s="101"/>
      <c r="CH48" s="102"/>
      <c r="CJ48" s="147" t="s">
        <v>139</v>
      </c>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9"/>
      <c r="ED48" s="103" t="s">
        <v>140</v>
      </c>
      <c r="EE48" s="104"/>
      <c r="EF48" s="104"/>
      <c r="EG48" s="105"/>
      <c r="EH48" s="103"/>
      <c r="EI48" s="104"/>
      <c r="EJ48" s="104"/>
      <c r="EK48" s="104"/>
      <c r="EL48" s="104"/>
      <c r="EM48" s="104"/>
      <c r="EN48" s="104"/>
      <c r="EO48" s="104"/>
      <c r="EP48" s="105"/>
      <c r="EQ48" s="103">
        <v>266</v>
      </c>
      <c r="ER48" s="104"/>
      <c r="ES48" s="104"/>
      <c r="ET48" s="104"/>
      <c r="EU48" s="104"/>
      <c r="EV48" s="104"/>
      <c r="EW48" s="104"/>
      <c r="EX48" s="104"/>
      <c r="EY48" s="105"/>
      <c r="EZ48" s="100">
        <v>6</v>
      </c>
      <c r="FA48" s="101"/>
      <c r="FB48" s="101"/>
      <c r="FC48" s="101"/>
      <c r="FD48" s="101"/>
      <c r="FE48" s="101"/>
      <c r="FF48" s="101"/>
      <c r="FG48" s="101"/>
      <c r="FH48" s="102"/>
      <c r="FI48" s="100">
        <v>78</v>
      </c>
      <c r="FJ48" s="101"/>
      <c r="FK48" s="101"/>
      <c r="FL48" s="101"/>
      <c r="FM48" s="101"/>
      <c r="FN48" s="101"/>
      <c r="FO48" s="101"/>
      <c r="FP48" s="101"/>
      <c r="FQ48" s="102"/>
    </row>
    <row r="49" spans="1:173" ht="15">
      <c r="A49" s="179" t="s">
        <v>62</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1"/>
      <c r="AU49" s="226" t="s">
        <v>63</v>
      </c>
      <c r="AV49" s="227"/>
      <c r="AW49" s="227"/>
      <c r="AX49" s="228"/>
      <c r="AY49" s="103"/>
      <c r="AZ49" s="104"/>
      <c r="BA49" s="104"/>
      <c r="BB49" s="104"/>
      <c r="BC49" s="104"/>
      <c r="BD49" s="104"/>
      <c r="BE49" s="104"/>
      <c r="BF49" s="104"/>
      <c r="BG49" s="105"/>
      <c r="BH49" s="103">
        <v>0</v>
      </c>
      <c r="BI49" s="104"/>
      <c r="BJ49" s="104"/>
      <c r="BK49" s="104"/>
      <c r="BL49" s="104"/>
      <c r="BM49" s="104"/>
      <c r="BN49" s="104"/>
      <c r="BO49" s="104"/>
      <c r="BP49" s="105"/>
      <c r="BQ49" s="100">
        <v>2</v>
      </c>
      <c r="BR49" s="101"/>
      <c r="BS49" s="101"/>
      <c r="BT49" s="101"/>
      <c r="BU49" s="101"/>
      <c r="BV49" s="101"/>
      <c r="BW49" s="101"/>
      <c r="BX49" s="101"/>
      <c r="BY49" s="102"/>
      <c r="BZ49" s="100">
        <v>1</v>
      </c>
      <c r="CA49" s="101"/>
      <c r="CB49" s="101"/>
      <c r="CC49" s="101"/>
      <c r="CD49" s="101"/>
      <c r="CE49" s="101"/>
      <c r="CF49" s="101"/>
      <c r="CG49" s="101"/>
      <c r="CH49" s="102"/>
      <c r="CJ49" s="147" t="s">
        <v>141</v>
      </c>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9"/>
      <c r="ED49" s="103" t="s">
        <v>142</v>
      </c>
      <c r="EE49" s="104"/>
      <c r="EF49" s="104"/>
      <c r="EG49" s="105"/>
      <c r="EH49" s="103"/>
      <c r="EI49" s="104"/>
      <c r="EJ49" s="104"/>
      <c r="EK49" s="104"/>
      <c r="EL49" s="104"/>
      <c r="EM49" s="104"/>
      <c r="EN49" s="104"/>
      <c r="EO49" s="104"/>
      <c r="EP49" s="105"/>
      <c r="EQ49" s="103">
        <v>62</v>
      </c>
      <c r="ER49" s="104"/>
      <c r="ES49" s="104"/>
      <c r="ET49" s="104"/>
      <c r="EU49" s="104"/>
      <c r="EV49" s="104"/>
      <c r="EW49" s="104"/>
      <c r="EX49" s="104"/>
      <c r="EY49" s="105"/>
      <c r="EZ49" s="100"/>
      <c r="FA49" s="101"/>
      <c r="FB49" s="101"/>
      <c r="FC49" s="101"/>
      <c r="FD49" s="101"/>
      <c r="FE49" s="101"/>
      <c r="FF49" s="101"/>
      <c r="FG49" s="101"/>
      <c r="FH49" s="102"/>
      <c r="FI49" s="100"/>
      <c r="FJ49" s="101"/>
      <c r="FK49" s="101"/>
      <c r="FL49" s="101"/>
      <c r="FM49" s="101"/>
      <c r="FN49" s="101"/>
      <c r="FO49" s="101"/>
      <c r="FP49" s="101"/>
      <c r="FQ49" s="102"/>
    </row>
    <row r="50" spans="1:173" ht="15">
      <c r="A50" s="185" t="s">
        <v>64</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225">
        <v>1170</v>
      </c>
      <c r="AV50" s="225"/>
      <c r="AW50" s="225"/>
      <c r="AX50" s="225"/>
      <c r="AY50" s="232"/>
      <c r="AZ50" s="232"/>
      <c r="BA50" s="232"/>
      <c r="BB50" s="232"/>
      <c r="BC50" s="232"/>
      <c r="BD50" s="232"/>
      <c r="BE50" s="232"/>
      <c r="BF50" s="232"/>
      <c r="BG50" s="232"/>
      <c r="BH50" s="232">
        <v>6627</v>
      </c>
      <c r="BI50" s="232"/>
      <c r="BJ50" s="232"/>
      <c r="BK50" s="232"/>
      <c r="BL50" s="232"/>
      <c r="BM50" s="232"/>
      <c r="BN50" s="232"/>
      <c r="BO50" s="232"/>
      <c r="BP50" s="232"/>
      <c r="BQ50" s="209"/>
      <c r="BR50" s="209"/>
      <c r="BS50" s="209"/>
      <c r="BT50" s="209"/>
      <c r="BU50" s="209"/>
      <c r="BV50" s="209"/>
      <c r="BW50" s="209"/>
      <c r="BX50" s="209"/>
      <c r="BY50" s="209"/>
      <c r="BZ50" s="209"/>
      <c r="CA50" s="209"/>
      <c r="CB50" s="209"/>
      <c r="CC50" s="209"/>
      <c r="CD50" s="209"/>
      <c r="CE50" s="209"/>
      <c r="CF50" s="209"/>
      <c r="CG50" s="209"/>
      <c r="CH50" s="209"/>
      <c r="CJ50" s="147" t="s">
        <v>143</v>
      </c>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9"/>
      <c r="ED50" s="103" t="s">
        <v>144</v>
      </c>
      <c r="EE50" s="104"/>
      <c r="EF50" s="104"/>
      <c r="EG50" s="105"/>
      <c r="EH50" s="103"/>
      <c r="EI50" s="104"/>
      <c r="EJ50" s="104"/>
      <c r="EK50" s="104"/>
      <c r="EL50" s="104"/>
      <c r="EM50" s="104"/>
      <c r="EN50" s="104"/>
      <c r="EO50" s="104"/>
      <c r="EP50" s="105"/>
      <c r="EQ50" s="103">
        <v>0</v>
      </c>
      <c r="ER50" s="104"/>
      <c r="ES50" s="104"/>
      <c r="ET50" s="104"/>
      <c r="EU50" s="104"/>
      <c r="EV50" s="104"/>
      <c r="EW50" s="104"/>
      <c r="EX50" s="104"/>
      <c r="EY50" s="105"/>
      <c r="EZ50" s="100"/>
      <c r="FA50" s="101"/>
      <c r="FB50" s="101"/>
      <c r="FC50" s="101"/>
      <c r="FD50" s="101"/>
      <c r="FE50" s="101"/>
      <c r="FF50" s="101"/>
      <c r="FG50" s="101"/>
      <c r="FH50" s="102"/>
      <c r="FI50" s="100"/>
      <c r="FJ50" s="101"/>
      <c r="FK50" s="101"/>
      <c r="FL50" s="101"/>
      <c r="FM50" s="101"/>
      <c r="FN50" s="101"/>
      <c r="FO50" s="101"/>
      <c r="FP50" s="101"/>
      <c r="FQ50" s="102"/>
    </row>
    <row r="51" spans="1:173" ht="15">
      <c r="A51" s="179" t="s">
        <v>65</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1"/>
      <c r="AU51" s="226" t="s">
        <v>66</v>
      </c>
      <c r="AV51" s="227"/>
      <c r="AW51" s="227"/>
      <c r="AX51" s="228"/>
      <c r="AY51" s="229"/>
      <c r="AZ51" s="230"/>
      <c r="BA51" s="230"/>
      <c r="BB51" s="230"/>
      <c r="BC51" s="230"/>
      <c r="BD51" s="230"/>
      <c r="BE51" s="230"/>
      <c r="BF51" s="230"/>
      <c r="BG51" s="231"/>
      <c r="BH51" s="229">
        <v>0</v>
      </c>
      <c r="BI51" s="230"/>
      <c r="BJ51" s="230"/>
      <c r="BK51" s="230"/>
      <c r="BL51" s="230"/>
      <c r="BM51" s="230"/>
      <c r="BN51" s="230"/>
      <c r="BO51" s="230"/>
      <c r="BP51" s="231"/>
      <c r="BQ51" s="204"/>
      <c r="BR51" s="205"/>
      <c r="BS51" s="205"/>
      <c r="BT51" s="205"/>
      <c r="BU51" s="205"/>
      <c r="BV51" s="205"/>
      <c r="BW51" s="205"/>
      <c r="BX51" s="205"/>
      <c r="BY51" s="206"/>
      <c r="BZ51" s="204"/>
      <c r="CA51" s="205"/>
      <c r="CB51" s="205"/>
      <c r="CC51" s="205"/>
      <c r="CD51" s="205"/>
      <c r="CE51" s="205"/>
      <c r="CF51" s="205"/>
      <c r="CG51" s="205"/>
      <c r="CH51" s="206"/>
      <c r="CJ51" s="145" t="s">
        <v>145</v>
      </c>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6">
        <v>1660</v>
      </c>
      <c r="EE51" s="146"/>
      <c r="EF51" s="146"/>
      <c r="EG51" s="146"/>
      <c r="EH51" s="146"/>
      <c r="EI51" s="146"/>
      <c r="EJ51" s="146"/>
      <c r="EK51" s="146"/>
      <c r="EL51" s="146"/>
      <c r="EM51" s="146"/>
      <c r="EN51" s="146"/>
      <c r="EO51" s="146"/>
      <c r="EP51" s="146"/>
      <c r="EQ51" s="146">
        <v>0</v>
      </c>
      <c r="ER51" s="146"/>
      <c r="ES51" s="146"/>
      <c r="ET51" s="146"/>
      <c r="EU51" s="146"/>
      <c r="EV51" s="146"/>
      <c r="EW51" s="146"/>
      <c r="EX51" s="146"/>
      <c r="EY51" s="146"/>
      <c r="EZ51" s="98"/>
      <c r="FA51" s="98"/>
      <c r="FB51" s="98"/>
      <c r="FC51" s="98"/>
      <c r="FD51" s="98"/>
      <c r="FE51" s="98"/>
      <c r="FF51" s="98"/>
      <c r="FG51" s="98"/>
      <c r="FH51" s="98"/>
      <c r="FI51" s="98"/>
      <c r="FJ51" s="98"/>
      <c r="FK51" s="98"/>
      <c r="FL51" s="98"/>
      <c r="FM51" s="98"/>
      <c r="FN51" s="98"/>
      <c r="FO51" s="98"/>
      <c r="FP51" s="98"/>
      <c r="FQ51" s="98"/>
    </row>
    <row r="52" spans="1:173" ht="15">
      <c r="A52" s="179" t="s">
        <v>67</v>
      </c>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1"/>
      <c r="AU52" s="226" t="s">
        <v>68</v>
      </c>
      <c r="AV52" s="227"/>
      <c r="AW52" s="227"/>
      <c r="AX52" s="228"/>
      <c r="AY52" s="229"/>
      <c r="AZ52" s="230"/>
      <c r="BA52" s="230"/>
      <c r="BB52" s="230"/>
      <c r="BC52" s="230"/>
      <c r="BD52" s="230"/>
      <c r="BE52" s="230"/>
      <c r="BF52" s="230"/>
      <c r="BG52" s="231"/>
      <c r="BH52" s="229">
        <v>0</v>
      </c>
      <c r="BI52" s="230"/>
      <c r="BJ52" s="230"/>
      <c r="BK52" s="230"/>
      <c r="BL52" s="230"/>
      <c r="BM52" s="230"/>
      <c r="BN52" s="230"/>
      <c r="BO52" s="230"/>
      <c r="BP52" s="231"/>
      <c r="BQ52" s="204"/>
      <c r="BR52" s="205"/>
      <c r="BS52" s="205"/>
      <c r="BT52" s="205"/>
      <c r="BU52" s="205"/>
      <c r="BV52" s="205"/>
      <c r="BW52" s="205"/>
      <c r="BX52" s="205"/>
      <c r="BY52" s="206"/>
      <c r="BZ52" s="204"/>
      <c r="CA52" s="205"/>
      <c r="CB52" s="205"/>
      <c r="CC52" s="205"/>
      <c r="CD52" s="205"/>
      <c r="CE52" s="205"/>
      <c r="CF52" s="205"/>
      <c r="CG52" s="205"/>
      <c r="CH52" s="206"/>
      <c r="CJ52" s="145" t="s">
        <v>146</v>
      </c>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6">
        <v>1665</v>
      </c>
      <c r="EE52" s="146"/>
      <c r="EF52" s="146"/>
      <c r="EG52" s="146"/>
      <c r="EH52" s="146"/>
      <c r="EI52" s="146"/>
      <c r="EJ52" s="146"/>
      <c r="EK52" s="146"/>
      <c r="EL52" s="146"/>
      <c r="EM52" s="146"/>
      <c r="EN52" s="146"/>
      <c r="EO52" s="146"/>
      <c r="EP52" s="146"/>
      <c r="EQ52" s="146">
        <v>0</v>
      </c>
      <c r="ER52" s="146"/>
      <c r="ES52" s="146"/>
      <c r="ET52" s="146"/>
      <c r="EU52" s="146"/>
      <c r="EV52" s="146"/>
      <c r="EW52" s="146"/>
      <c r="EX52" s="146"/>
      <c r="EY52" s="146"/>
      <c r="EZ52" s="98"/>
      <c r="FA52" s="98"/>
      <c r="FB52" s="98"/>
      <c r="FC52" s="98"/>
      <c r="FD52" s="98"/>
      <c r="FE52" s="98"/>
      <c r="FF52" s="98"/>
      <c r="FG52" s="98"/>
      <c r="FH52" s="98"/>
      <c r="FI52" s="98"/>
      <c r="FJ52" s="98"/>
      <c r="FK52" s="98"/>
      <c r="FL52" s="98"/>
      <c r="FM52" s="98"/>
      <c r="FN52" s="98"/>
      <c r="FO52" s="98"/>
      <c r="FP52" s="98"/>
      <c r="FQ52" s="98"/>
    </row>
    <row r="53" spans="1:173" ht="15">
      <c r="A53" s="179" t="s">
        <v>69</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1"/>
      <c r="AU53" s="226" t="s">
        <v>70</v>
      </c>
      <c r="AV53" s="227"/>
      <c r="AW53" s="227"/>
      <c r="AX53" s="228"/>
      <c r="AY53" s="229"/>
      <c r="AZ53" s="230"/>
      <c r="BA53" s="230"/>
      <c r="BB53" s="230"/>
      <c r="BC53" s="230"/>
      <c r="BD53" s="230"/>
      <c r="BE53" s="230"/>
      <c r="BF53" s="230"/>
      <c r="BG53" s="231"/>
      <c r="BH53" s="229">
        <v>0</v>
      </c>
      <c r="BI53" s="230"/>
      <c r="BJ53" s="230"/>
      <c r="BK53" s="230"/>
      <c r="BL53" s="230"/>
      <c r="BM53" s="230"/>
      <c r="BN53" s="230"/>
      <c r="BO53" s="230"/>
      <c r="BP53" s="231"/>
      <c r="BQ53" s="204"/>
      <c r="BR53" s="205"/>
      <c r="BS53" s="205"/>
      <c r="BT53" s="205"/>
      <c r="BU53" s="205"/>
      <c r="BV53" s="205"/>
      <c r="BW53" s="205"/>
      <c r="BX53" s="205"/>
      <c r="BY53" s="206"/>
      <c r="BZ53" s="204"/>
      <c r="CA53" s="205"/>
      <c r="CB53" s="205"/>
      <c r="CC53" s="205"/>
      <c r="CD53" s="205"/>
      <c r="CE53" s="205"/>
      <c r="CF53" s="205"/>
      <c r="CG53" s="205"/>
      <c r="CH53" s="206"/>
      <c r="CJ53" s="147" t="s">
        <v>147</v>
      </c>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c r="DU53" s="148"/>
      <c r="DV53" s="148"/>
      <c r="DW53" s="148"/>
      <c r="DX53" s="148"/>
      <c r="DY53" s="148"/>
      <c r="DZ53" s="148"/>
      <c r="EA53" s="148"/>
      <c r="EB53" s="148"/>
      <c r="EC53" s="149"/>
      <c r="ED53" s="103" t="s">
        <v>148</v>
      </c>
      <c r="EE53" s="104"/>
      <c r="EF53" s="104"/>
      <c r="EG53" s="105"/>
      <c r="EH53" s="103"/>
      <c r="EI53" s="104"/>
      <c r="EJ53" s="104"/>
      <c r="EK53" s="104"/>
      <c r="EL53" s="104"/>
      <c r="EM53" s="104"/>
      <c r="EN53" s="104"/>
      <c r="EO53" s="104"/>
      <c r="EP53" s="105"/>
      <c r="EQ53" s="103">
        <v>0</v>
      </c>
      <c r="ER53" s="104"/>
      <c r="ES53" s="104"/>
      <c r="ET53" s="104"/>
      <c r="EU53" s="104"/>
      <c r="EV53" s="104"/>
      <c r="EW53" s="104"/>
      <c r="EX53" s="104"/>
      <c r="EY53" s="105"/>
      <c r="EZ53" s="100"/>
      <c r="FA53" s="101"/>
      <c r="FB53" s="101"/>
      <c r="FC53" s="101"/>
      <c r="FD53" s="101"/>
      <c r="FE53" s="101"/>
      <c r="FF53" s="101"/>
      <c r="FG53" s="101"/>
      <c r="FH53" s="102"/>
      <c r="FI53" s="100"/>
      <c r="FJ53" s="101"/>
      <c r="FK53" s="101"/>
      <c r="FL53" s="101"/>
      <c r="FM53" s="101"/>
      <c r="FN53" s="101"/>
      <c r="FO53" s="101"/>
      <c r="FP53" s="101"/>
      <c r="FQ53" s="102"/>
    </row>
    <row r="54" spans="1:173" ht="15">
      <c r="A54" s="179" t="s">
        <v>71</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1"/>
      <c r="AU54" s="226" t="s">
        <v>72</v>
      </c>
      <c r="AV54" s="227"/>
      <c r="AW54" s="227"/>
      <c r="AX54" s="228"/>
      <c r="AY54" s="229"/>
      <c r="AZ54" s="230"/>
      <c r="BA54" s="230"/>
      <c r="BB54" s="230"/>
      <c r="BC54" s="230"/>
      <c r="BD54" s="230"/>
      <c r="BE54" s="230"/>
      <c r="BF54" s="230"/>
      <c r="BG54" s="231"/>
      <c r="BH54" s="229">
        <v>0</v>
      </c>
      <c r="BI54" s="230"/>
      <c r="BJ54" s="230"/>
      <c r="BK54" s="230"/>
      <c r="BL54" s="230"/>
      <c r="BM54" s="230"/>
      <c r="BN54" s="230"/>
      <c r="BO54" s="230"/>
      <c r="BP54" s="231"/>
      <c r="BQ54" s="204"/>
      <c r="BR54" s="205"/>
      <c r="BS54" s="205"/>
      <c r="BT54" s="205"/>
      <c r="BU54" s="205"/>
      <c r="BV54" s="205"/>
      <c r="BW54" s="205"/>
      <c r="BX54" s="205"/>
      <c r="BY54" s="206"/>
      <c r="BZ54" s="204"/>
      <c r="CA54" s="205"/>
      <c r="CB54" s="205"/>
      <c r="CC54" s="205"/>
      <c r="CD54" s="205"/>
      <c r="CE54" s="205"/>
      <c r="CF54" s="205"/>
      <c r="CG54" s="205"/>
      <c r="CH54" s="206"/>
      <c r="CJ54" s="145" t="s">
        <v>149</v>
      </c>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6">
        <v>1690</v>
      </c>
      <c r="EE54" s="146"/>
      <c r="EF54" s="146"/>
      <c r="EG54" s="146"/>
      <c r="EH54" s="146"/>
      <c r="EI54" s="146"/>
      <c r="EJ54" s="146"/>
      <c r="EK54" s="146"/>
      <c r="EL54" s="146"/>
      <c r="EM54" s="146"/>
      <c r="EN54" s="146"/>
      <c r="EO54" s="146"/>
      <c r="EP54" s="146"/>
      <c r="EQ54" s="146">
        <v>7213</v>
      </c>
      <c r="ER54" s="146"/>
      <c r="ES54" s="146"/>
      <c r="ET54" s="146"/>
      <c r="EU54" s="146"/>
      <c r="EV54" s="146"/>
      <c r="EW54" s="146"/>
      <c r="EX54" s="146"/>
      <c r="EY54" s="146"/>
      <c r="EZ54" s="98">
        <v>216</v>
      </c>
      <c r="FA54" s="98"/>
      <c r="FB54" s="98"/>
      <c r="FC54" s="98"/>
      <c r="FD54" s="98"/>
      <c r="FE54" s="98"/>
      <c r="FF54" s="98"/>
      <c r="FG54" s="98"/>
      <c r="FH54" s="98"/>
      <c r="FI54" s="98">
        <v>270</v>
      </c>
      <c r="FJ54" s="98"/>
      <c r="FK54" s="98"/>
      <c r="FL54" s="98"/>
      <c r="FM54" s="98"/>
      <c r="FN54" s="98"/>
      <c r="FO54" s="98"/>
      <c r="FP54" s="98"/>
      <c r="FQ54" s="98"/>
    </row>
    <row r="55" spans="1:173" ht="15">
      <c r="A55" s="179" t="s">
        <v>73</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1"/>
      <c r="AU55" s="226" t="s">
        <v>74</v>
      </c>
      <c r="AV55" s="227"/>
      <c r="AW55" s="227"/>
      <c r="AX55" s="228"/>
      <c r="AY55" s="229"/>
      <c r="AZ55" s="230"/>
      <c r="BA55" s="230"/>
      <c r="BB55" s="230"/>
      <c r="BC55" s="230"/>
      <c r="BD55" s="230"/>
      <c r="BE55" s="230"/>
      <c r="BF55" s="230"/>
      <c r="BG55" s="231"/>
      <c r="BH55" s="229">
        <v>0</v>
      </c>
      <c r="BI55" s="230"/>
      <c r="BJ55" s="230"/>
      <c r="BK55" s="230"/>
      <c r="BL55" s="230"/>
      <c r="BM55" s="230"/>
      <c r="BN55" s="230"/>
      <c r="BO55" s="230"/>
      <c r="BP55" s="231"/>
      <c r="BQ55" s="204"/>
      <c r="BR55" s="205"/>
      <c r="BS55" s="205"/>
      <c r="BT55" s="205"/>
      <c r="BU55" s="205"/>
      <c r="BV55" s="205"/>
      <c r="BW55" s="205"/>
      <c r="BX55" s="205"/>
      <c r="BY55" s="206"/>
      <c r="BZ55" s="204"/>
      <c r="CA55" s="205"/>
      <c r="CB55" s="205"/>
      <c r="CC55" s="205"/>
      <c r="CD55" s="205"/>
      <c r="CE55" s="205"/>
      <c r="CF55" s="205"/>
      <c r="CG55" s="205"/>
      <c r="CH55" s="206"/>
      <c r="CJ55" s="144" t="s">
        <v>150</v>
      </c>
      <c r="CK55" s="144"/>
      <c r="CL55" s="144"/>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c r="DI55" s="144"/>
      <c r="DJ55" s="144"/>
      <c r="DK55" s="144"/>
      <c r="DL55" s="144"/>
      <c r="DM55" s="144"/>
      <c r="DN55" s="144"/>
      <c r="DO55" s="144"/>
      <c r="DP55" s="144"/>
      <c r="DQ55" s="144"/>
      <c r="DR55" s="144"/>
      <c r="DS55" s="144"/>
      <c r="DT55" s="144"/>
      <c r="DU55" s="144"/>
      <c r="DV55" s="144"/>
      <c r="DW55" s="144"/>
      <c r="DX55" s="144"/>
      <c r="DY55" s="144"/>
      <c r="DZ55" s="144"/>
      <c r="EA55" s="144"/>
      <c r="EB55" s="144"/>
      <c r="EC55" s="144"/>
      <c r="ED55" s="125">
        <v>1695</v>
      </c>
      <c r="EE55" s="125"/>
      <c r="EF55" s="125"/>
      <c r="EG55" s="125"/>
      <c r="EH55" s="108">
        <f>EH38+EH39+EH41+EH42+EH43+EH45+EH46+EH47+EH48+EH49+EH50+EH51+EH52+EH53+EH54</f>
        <v>0</v>
      </c>
      <c r="EI55" s="108"/>
      <c r="EJ55" s="108"/>
      <c r="EK55" s="108"/>
      <c r="EL55" s="108"/>
      <c r="EM55" s="108"/>
      <c r="EN55" s="108"/>
      <c r="EO55" s="108"/>
      <c r="EP55" s="108"/>
      <c r="EQ55" s="108">
        <f>EQ38+EQ39+EQ41+EQ42+EQ43+EQ45+EQ46+EQ47+EQ48+EQ49+EQ50+EQ51+EQ52+EQ53+EQ54</f>
        <v>33197</v>
      </c>
      <c r="ER55" s="108"/>
      <c r="ES55" s="108"/>
      <c r="ET55" s="108"/>
      <c r="EU55" s="108"/>
      <c r="EV55" s="108"/>
      <c r="EW55" s="108"/>
      <c r="EX55" s="108"/>
      <c r="EY55" s="108"/>
      <c r="EZ55" s="99">
        <f>EZ38+EZ39+EZ41+EZ42+EZ43+EZ45+EZ46+EZ47+EZ48+EZ49+EZ50+EZ51+EZ52+EZ53+EZ54</f>
        <v>5385</v>
      </c>
      <c r="FA55" s="99"/>
      <c r="FB55" s="99"/>
      <c r="FC55" s="99"/>
      <c r="FD55" s="99"/>
      <c r="FE55" s="99"/>
      <c r="FF55" s="99"/>
      <c r="FG55" s="99"/>
      <c r="FH55" s="99"/>
      <c r="FI55" s="99">
        <f>FI38+FI39+FI41+FI42+FI43+FI45+FI46+FI47+FI48+FI49+FI50+FI51+FI52+FI53+FI54</f>
        <v>4904</v>
      </c>
      <c r="FJ55" s="99"/>
      <c r="FK55" s="99"/>
      <c r="FL55" s="99"/>
      <c r="FM55" s="99"/>
      <c r="FN55" s="99"/>
      <c r="FO55" s="99"/>
      <c r="FP55" s="99"/>
      <c r="FQ55" s="99"/>
    </row>
    <row r="56" spans="1:173" ht="15">
      <c r="A56" s="224" t="s">
        <v>75</v>
      </c>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5">
        <v>1190</v>
      </c>
      <c r="AV56" s="225"/>
      <c r="AW56" s="225"/>
      <c r="AX56" s="225"/>
      <c r="AY56" s="146"/>
      <c r="AZ56" s="146"/>
      <c r="BA56" s="146"/>
      <c r="BB56" s="146"/>
      <c r="BC56" s="146"/>
      <c r="BD56" s="146"/>
      <c r="BE56" s="146"/>
      <c r="BF56" s="146"/>
      <c r="BG56" s="146"/>
      <c r="BH56" s="146">
        <v>0</v>
      </c>
      <c r="BI56" s="146"/>
      <c r="BJ56" s="146"/>
      <c r="BK56" s="146"/>
      <c r="BL56" s="146"/>
      <c r="BM56" s="146"/>
      <c r="BN56" s="146"/>
      <c r="BO56" s="146"/>
      <c r="BP56" s="146"/>
      <c r="BQ56" s="98">
        <v>238</v>
      </c>
      <c r="BR56" s="98"/>
      <c r="BS56" s="98"/>
      <c r="BT56" s="98"/>
      <c r="BU56" s="98"/>
      <c r="BV56" s="98"/>
      <c r="BW56" s="98"/>
      <c r="BX56" s="98"/>
      <c r="BY56" s="98"/>
      <c r="BZ56" s="98">
        <v>253</v>
      </c>
      <c r="CA56" s="98"/>
      <c r="CB56" s="98"/>
      <c r="CC56" s="98"/>
      <c r="CD56" s="98"/>
      <c r="CE56" s="98"/>
      <c r="CF56" s="98"/>
      <c r="CG56" s="98"/>
      <c r="CH56" s="98"/>
      <c r="CJ56" s="132" t="s">
        <v>151</v>
      </c>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4"/>
      <c r="ED56" s="132">
        <v>1700</v>
      </c>
      <c r="EE56" s="133"/>
      <c r="EF56" s="133"/>
      <c r="EG56" s="134"/>
      <c r="EH56" s="138"/>
      <c r="EI56" s="139"/>
      <c r="EJ56" s="139"/>
      <c r="EK56" s="139"/>
      <c r="EL56" s="139"/>
      <c r="EM56" s="139"/>
      <c r="EN56" s="139"/>
      <c r="EO56" s="139"/>
      <c r="EP56" s="140"/>
      <c r="EQ56" s="138">
        <v>0</v>
      </c>
      <c r="ER56" s="139"/>
      <c r="ES56" s="139"/>
      <c r="ET56" s="139"/>
      <c r="EU56" s="139"/>
      <c r="EV56" s="139"/>
      <c r="EW56" s="139"/>
      <c r="EX56" s="139"/>
      <c r="EY56" s="140"/>
      <c r="EZ56" s="89"/>
      <c r="FA56" s="90"/>
      <c r="FB56" s="90"/>
      <c r="FC56" s="90"/>
      <c r="FD56" s="90"/>
      <c r="FE56" s="90"/>
      <c r="FF56" s="90"/>
      <c r="FG56" s="90"/>
      <c r="FH56" s="91"/>
      <c r="FI56" s="89"/>
      <c r="FJ56" s="90"/>
      <c r="FK56" s="90"/>
      <c r="FL56" s="90"/>
      <c r="FM56" s="90"/>
      <c r="FN56" s="90"/>
      <c r="FO56" s="90"/>
      <c r="FP56" s="90"/>
      <c r="FQ56" s="91"/>
    </row>
    <row r="57" spans="1:173" ht="14.25" customHeight="1">
      <c r="A57" s="221" t="s">
        <v>76</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2">
        <v>1195</v>
      </c>
      <c r="AV57" s="222"/>
      <c r="AW57" s="222"/>
      <c r="AX57" s="222"/>
      <c r="AY57" s="208">
        <f>AY30+AY35+AY36+AY37+AY38+AY40+AY41+AY43+AY44+AY45+AY46+AY47+AY50+AY51+AY56+AY31+AY34</f>
        <v>0</v>
      </c>
      <c r="AZ57" s="99"/>
      <c r="BA57" s="99"/>
      <c r="BB57" s="99"/>
      <c r="BC57" s="99"/>
      <c r="BD57" s="99"/>
      <c r="BE57" s="99"/>
      <c r="BF57" s="99"/>
      <c r="BG57" s="99"/>
      <c r="BH57" s="208">
        <f>BH30+BH35+BH36+BH37+BH38+BH40+BH41+BH43+BH44+BH45+BH46+BH47+BH50+BH51+BH56</f>
        <v>25305</v>
      </c>
      <c r="BI57" s="99"/>
      <c r="BJ57" s="99"/>
      <c r="BK57" s="99"/>
      <c r="BL57" s="99"/>
      <c r="BM57" s="99"/>
      <c r="BN57" s="99"/>
      <c r="BO57" s="99"/>
      <c r="BP57" s="99"/>
      <c r="BQ57" s="208">
        <f>BQ30+BQ35+BQ36+BQ37+BQ38+BQ40+BQ41+BQ43+BQ44+BQ45+BQ46+BQ47+BQ50+BQ51+BQ56</f>
        <v>23917</v>
      </c>
      <c r="BR57" s="99"/>
      <c r="BS57" s="99"/>
      <c r="BT57" s="99"/>
      <c r="BU57" s="99"/>
      <c r="BV57" s="99"/>
      <c r="BW57" s="99"/>
      <c r="BX57" s="99"/>
      <c r="BY57" s="99"/>
      <c r="BZ57" s="208">
        <f>BZ30+BZ35+BZ36+BZ37+BZ38+BZ40+BZ41+BZ43+BZ44+BZ45+BZ46+BZ47+BZ50+BZ51+BZ56</f>
        <v>22973</v>
      </c>
      <c r="CA57" s="99"/>
      <c r="CB57" s="99"/>
      <c r="CC57" s="99"/>
      <c r="CD57" s="99"/>
      <c r="CE57" s="99"/>
      <c r="CF57" s="99"/>
      <c r="CG57" s="99"/>
      <c r="CH57" s="99"/>
      <c r="CJ57" s="135" t="s">
        <v>152</v>
      </c>
      <c r="CK57" s="136"/>
      <c r="CL57" s="136"/>
      <c r="CM57" s="136"/>
      <c r="CN57" s="136"/>
      <c r="CO57" s="136"/>
      <c r="CP57" s="136"/>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36"/>
      <c r="DP57" s="136"/>
      <c r="DQ57" s="136"/>
      <c r="DR57" s="136"/>
      <c r="DS57" s="136"/>
      <c r="DT57" s="136"/>
      <c r="DU57" s="136"/>
      <c r="DV57" s="136"/>
      <c r="DW57" s="136"/>
      <c r="DX57" s="136"/>
      <c r="DY57" s="136"/>
      <c r="DZ57" s="136"/>
      <c r="EA57" s="136"/>
      <c r="EB57" s="136"/>
      <c r="EC57" s="137"/>
      <c r="ED57" s="135"/>
      <c r="EE57" s="136"/>
      <c r="EF57" s="136"/>
      <c r="EG57" s="137"/>
      <c r="EH57" s="141"/>
      <c r="EI57" s="142"/>
      <c r="EJ57" s="142"/>
      <c r="EK57" s="142"/>
      <c r="EL57" s="142"/>
      <c r="EM57" s="142"/>
      <c r="EN57" s="142"/>
      <c r="EO57" s="142"/>
      <c r="EP57" s="143"/>
      <c r="EQ57" s="141"/>
      <c r="ER57" s="142"/>
      <c r="ES57" s="142"/>
      <c r="ET57" s="142"/>
      <c r="EU57" s="142"/>
      <c r="EV57" s="142"/>
      <c r="EW57" s="142"/>
      <c r="EX57" s="142"/>
      <c r="EY57" s="143"/>
      <c r="EZ57" s="92"/>
      <c r="FA57" s="93"/>
      <c r="FB57" s="93"/>
      <c r="FC57" s="93"/>
      <c r="FD57" s="93"/>
      <c r="FE57" s="93"/>
      <c r="FF57" s="93"/>
      <c r="FG57" s="93"/>
      <c r="FH57" s="94"/>
      <c r="FI57" s="92"/>
      <c r="FJ57" s="93"/>
      <c r="FK57" s="93"/>
      <c r="FL57" s="93"/>
      <c r="FM57" s="93"/>
      <c r="FN57" s="93"/>
      <c r="FO57" s="93"/>
      <c r="FP57" s="93"/>
      <c r="FQ57" s="94"/>
    </row>
    <row r="58" spans="1:173" ht="15">
      <c r="A58" s="125" t="s">
        <v>77</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222">
        <v>1200</v>
      </c>
      <c r="AV58" s="222"/>
      <c r="AW58" s="222"/>
      <c r="AX58" s="222"/>
      <c r="AY58" s="146"/>
      <c r="AZ58" s="146"/>
      <c r="BA58" s="146"/>
      <c r="BB58" s="146"/>
      <c r="BC58" s="146"/>
      <c r="BD58" s="146"/>
      <c r="BE58" s="146"/>
      <c r="BF58" s="146"/>
      <c r="BG58" s="146"/>
      <c r="BH58" s="146">
        <v>0</v>
      </c>
      <c r="BI58" s="146"/>
      <c r="BJ58" s="146"/>
      <c r="BK58" s="146"/>
      <c r="BL58" s="146"/>
      <c r="BM58" s="146"/>
      <c r="BN58" s="146"/>
      <c r="BO58" s="146"/>
      <c r="BP58" s="146"/>
      <c r="BQ58" s="98"/>
      <c r="BR58" s="98"/>
      <c r="BS58" s="98"/>
      <c r="BT58" s="98"/>
      <c r="BU58" s="98"/>
      <c r="BV58" s="98"/>
      <c r="BW58" s="98"/>
      <c r="BX58" s="98"/>
      <c r="BY58" s="98"/>
      <c r="BZ58" s="98"/>
      <c r="CA58" s="98"/>
      <c r="CB58" s="98"/>
      <c r="CC58" s="98"/>
      <c r="CD58" s="98"/>
      <c r="CE58" s="98"/>
      <c r="CF58" s="98"/>
      <c r="CG58" s="98"/>
      <c r="CH58" s="98"/>
      <c r="CJ58" s="126" t="s">
        <v>153</v>
      </c>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8"/>
      <c r="ED58" s="126" t="s">
        <v>154</v>
      </c>
      <c r="EE58" s="127"/>
      <c r="EF58" s="127"/>
      <c r="EG58" s="128"/>
      <c r="EH58" s="129"/>
      <c r="EI58" s="130"/>
      <c r="EJ58" s="130"/>
      <c r="EK58" s="130"/>
      <c r="EL58" s="130"/>
      <c r="EM58" s="130"/>
      <c r="EN58" s="130"/>
      <c r="EO58" s="130"/>
      <c r="EP58" s="131"/>
      <c r="EQ58" s="129">
        <v>0</v>
      </c>
      <c r="ER58" s="130"/>
      <c r="ES58" s="130"/>
      <c r="ET58" s="130"/>
      <c r="EU58" s="130"/>
      <c r="EV58" s="130"/>
      <c r="EW58" s="130"/>
      <c r="EX58" s="130"/>
      <c r="EY58" s="131"/>
      <c r="EZ58" s="95"/>
      <c r="FA58" s="96"/>
      <c r="FB58" s="96"/>
      <c r="FC58" s="96"/>
      <c r="FD58" s="96"/>
      <c r="FE58" s="96"/>
      <c r="FF58" s="96"/>
      <c r="FG58" s="96"/>
      <c r="FH58" s="97"/>
      <c r="FI58" s="95"/>
      <c r="FJ58" s="96"/>
      <c r="FK58" s="96"/>
      <c r="FL58" s="96"/>
      <c r="FM58" s="96"/>
      <c r="FN58" s="96"/>
      <c r="FO58" s="96"/>
      <c r="FP58" s="96"/>
      <c r="FQ58" s="97"/>
    </row>
    <row r="59" spans="1:173" ht="14.25">
      <c r="A59" s="221" t="s">
        <v>78</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2">
        <v>1300</v>
      </c>
      <c r="AV59" s="222"/>
      <c r="AW59" s="222"/>
      <c r="AX59" s="222"/>
      <c r="AY59" s="223">
        <f>AY28+AY57+AY58</f>
        <v>0</v>
      </c>
      <c r="AZ59" s="207"/>
      <c r="BA59" s="207"/>
      <c r="BB59" s="207"/>
      <c r="BC59" s="207"/>
      <c r="BD59" s="207"/>
      <c r="BE59" s="207"/>
      <c r="BF59" s="207"/>
      <c r="BG59" s="207"/>
      <c r="BH59" s="223">
        <f>BH28+BH57+BH58</f>
        <v>30473</v>
      </c>
      <c r="BI59" s="207"/>
      <c r="BJ59" s="207"/>
      <c r="BK59" s="207"/>
      <c r="BL59" s="207"/>
      <c r="BM59" s="207"/>
      <c r="BN59" s="207"/>
      <c r="BO59" s="207"/>
      <c r="BP59" s="207"/>
      <c r="BQ59" s="207">
        <f>BQ28+BQ57+BQ58</f>
        <v>121058</v>
      </c>
      <c r="BR59" s="207"/>
      <c r="BS59" s="207"/>
      <c r="BT59" s="207"/>
      <c r="BU59" s="207"/>
      <c r="BV59" s="207"/>
      <c r="BW59" s="207"/>
      <c r="BX59" s="207"/>
      <c r="BY59" s="207"/>
      <c r="BZ59" s="207">
        <f>BZ28+BZ57+BZ58</f>
        <v>118569</v>
      </c>
      <c r="CA59" s="207"/>
      <c r="CB59" s="207"/>
      <c r="CC59" s="207"/>
      <c r="CD59" s="207"/>
      <c r="CE59" s="207"/>
      <c r="CF59" s="207"/>
      <c r="CG59" s="207"/>
      <c r="CH59" s="207"/>
      <c r="CJ59" s="124" t="s">
        <v>78</v>
      </c>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5">
        <v>1900</v>
      </c>
      <c r="EE59" s="125"/>
      <c r="EF59" s="125"/>
      <c r="EG59" s="125"/>
      <c r="EH59" s="88">
        <f>EH18+EH36+EH55+EH56+EH58</f>
        <v>0</v>
      </c>
      <c r="EI59" s="88"/>
      <c r="EJ59" s="88"/>
      <c r="EK59" s="88"/>
      <c r="EL59" s="88"/>
      <c r="EM59" s="88"/>
      <c r="EN59" s="88"/>
      <c r="EO59" s="88"/>
      <c r="EP59" s="88"/>
      <c r="EQ59" s="88">
        <f>EQ18+EQ36+EQ55+EQ56+EQ58</f>
        <v>30473</v>
      </c>
      <c r="ER59" s="88"/>
      <c r="ES59" s="88"/>
      <c r="ET59" s="88"/>
      <c r="EU59" s="88"/>
      <c r="EV59" s="88"/>
      <c r="EW59" s="88"/>
      <c r="EX59" s="88"/>
      <c r="EY59" s="88"/>
      <c r="EZ59" s="87">
        <f>EZ18+EZ36+EZ55+EZ56+EZ58</f>
        <v>121058</v>
      </c>
      <c r="FA59" s="88"/>
      <c r="FB59" s="88"/>
      <c r="FC59" s="88"/>
      <c r="FD59" s="88"/>
      <c r="FE59" s="88"/>
      <c r="FF59" s="88"/>
      <c r="FG59" s="88"/>
      <c r="FH59" s="88"/>
      <c r="FI59" s="87">
        <f>FI18+FI36+FI55+FI56+FI58</f>
        <v>118569</v>
      </c>
      <c r="FJ59" s="88"/>
      <c r="FK59" s="88"/>
      <c r="FL59" s="88"/>
      <c r="FM59" s="88"/>
      <c r="FN59" s="88"/>
      <c r="FO59" s="88"/>
      <c r="FP59" s="88"/>
      <c r="FQ59" s="88"/>
    </row>
  </sheetData>
  <sheetProtection/>
  <mergeCells count="650">
    <mergeCell ref="BH4:BP4"/>
    <mergeCell ref="A3:AT3"/>
    <mergeCell ref="AU3:AX3"/>
    <mergeCell ref="AY3:BG3"/>
    <mergeCell ref="BH3:BP3"/>
    <mergeCell ref="A5:AT5"/>
    <mergeCell ref="AU5:AX6"/>
    <mergeCell ref="A6:AT6"/>
    <mergeCell ref="AY6:BG6"/>
    <mergeCell ref="A4:AT4"/>
    <mergeCell ref="AU4:AX4"/>
    <mergeCell ref="AY4:BG4"/>
    <mergeCell ref="A8:AT8"/>
    <mergeCell ref="AU8:AX8"/>
    <mergeCell ref="AY8:BG8"/>
    <mergeCell ref="BH8:BP8"/>
    <mergeCell ref="BH6:BP6"/>
    <mergeCell ref="A7:AT7"/>
    <mergeCell ref="AU7:AX7"/>
    <mergeCell ref="AY7:BG7"/>
    <mergeCell ref="BH7:BP7"/>
    <mergeCell ref="A10:AT10"/>
    <mergeCell ref="AU10:AX10"/>
    <mergeCell ref="AY10:BG10"/>
    <mergeCell ref="BH10:BP10"/>
    <mergeCell ref="A9:AT9"/>
    <mergeCell ref="AU9:AX9"/>
    <mergeCell ref="AY9:BG9"/>
    <mergeCell ref="BH9:BP9"/>
    <mergeCell ref="A12:AT12"/>
    <mergeCell ref="AU12:AX12"/>
    <mergeCell ref="AY12:BG12"/>
    <mergeCell ref="BH12:BP12"/>
    <mergeCell ref="A11:AT11"/>
    <mergeCell ref="AU11:AX11"/>
    <mergeCell ref="AY11:BG11"/>
    <mergeCell ref="BH11:BP11"/>
    <mergeCell ref="A14:AT14"/>
    <mergeCell ref="AU14:AX14"/>
    <mergeCell ref="AY14:BG14"/>
    <mergeCell ref="BH14:BP14"/>
    <mergeCell ref="A13:AT13"/>
    <mergeCell ref="AU13:AX13"/>
    <mergeCell ref="AY13:BG13"/>
    <mergeCell ref="BH13:BP13"/>
    <mergeCell ref="A16:AT16"/>
    <mergeCell ref="AU16:AX16"/>
    <mergeCell ref="AY16:BG16"/>
    <mergeCell ref="BH16:BP16"/>
    <mergeCell ref="A15:AT15"/>
    <mergeCell ref="AU15:AX15"/>
    <mergeCell ref="AY15:BG15"/>
    <mergeCell ref="BH15:BP15"/>
    <mergeCell ref="A18:AT18"/>
    <mergeCell ref="AU18:AX18"/>
    <mergeCell ref="AY18:BG18"/>
    <mergeCell ref="BH18:BP18"/>
    <mergeCell ref="A17:AT17"/>
    <mergeCell ref="AU17:AX17"/>
    <mergeCell ref="AY17:BG17"/>
    <mergeCell ref="BH17:BP17"/>
    <mergeCell ref="BH20:BP20"/>
    <mergeCell ref="A21:AT21"/>
    <mergeCell ref="AU21:AX21"/>
    <mergeCell ref="AY21:BG21"/>
    <mergeCell ref="BH21:BP21"/>
    <mergeCell ref="A19:AT19"/>
    <mergeCell ref="AU19:AX20"/>
    <mergeCell ref="A20:AT20"/>
    <mergeCell ref="AY20:BG20"/>
    <mergeCell ref="A23:AT23"/>
    <mergeCell ref="AU23:AX23"/>
    <mergeCell ref="AY23:BG23"/>
    <mergeCell ref="BH23:BP23"/>
    <mergeCell ref="A22:AT22"/>
    <mergeCell ref="AU22:AX22"/>
    <mergeCell ref="AY22:BG22"/>
    <mergeCell ref="BH22:BP22"/>
    <mergeCell ref="A25:AT25"/>
    <mergeCell ref="AU25:AX25"/>
    <mergeCell ref="AY25:BG25"/>
    <mergeCell ref="BH25:BP25"/>
    <mergeCell ref="A24:AT24"/>
    <mergeCell ref="AU24:AX24"/>
    <mergeCell ref="AY24:BG24"/>
    <mergeCell ref="BH24:BP24"/>
    <mergeCell ref="BH28:BP28"/>
    <mergeCell ref="A27:AT27"/>
    <mergeCell ref="AU27:AX27"/>
    <mergeCell ref="AY27:BG27"/>
    <mergeCell ref="BH27:BP27"/>
    <mergeCell ref="A26:AT26"/>
    <mergeCell ref="AU26:AX26"/>
    <mergeCell ref="AY26:BG26"/>
    <mergeCell ref="BH26:BP26"/>
    <mergeCell ref="A29:AT29"/>
    <mergeCell ref="AU29:AX30"/>
    <mergeCell ref="A30:AT30"/>
    <mergeCell ref="AY30:BG30"/>
    <mergeCell ref="A28:AT28"/>
    <mergeCell ref="AU28:AX28"/>
    <mergeCell ref="AY28:BG28"/>
    <mergeCell ref="A32:AT32"/>
    <mergeCell ref="AU32:AX32"/>
    <mergeCell ref="AY32:BG32"/>
    <mergeCell ref="BH32:BP32"/>
    <mergeCell ref="BH30:BP30"/>
    <mergeCell ref="A31:AT31"/>
    <mergeCell ref="AU31:AX31"/>
    <mergeCell ref="AY31:BG31"/>
    <mergeCell ref="BH31:BP31"/>
    <mergeCell ref="A34:AT34"/>
    <mergeCell ref="AU34:AX34"/>
    <mergeCell ref="AY34:BG34"/>
    <mergeCell ref="BH34:BP34"/>
    <mergeCell ref="A33:AT33"/>
    <mergeCell ref="AU33:AX33"/>
    <mergeCell ref="AY33:BG33"/>
    <mergeCell ref="BH33:BP33"/>
    <mergeCell ref="A36:AT36"/>
    <mergeCell ref="AU36:AX36"/>
    <mergeCell ref="AY36:BG36"/>
    <mergeCell ref="BH36:BP36"/>
    <mergeCell ref="A35:AT35"/>
    <mergeCell ref="AU35:AX35"/>
    <mergeCell ref="AY35:BG35"/>
    <mergeCell ref="BH35:BP35"/>
    <mergeCell ref="A38:AT38"/>
    <mergeCell ref="AU38:AX38"/>
    <mergeCell ref="AY38:BG38"/>
    <mergeCell ref="BH38:BP38"/>
    <mergeCell ref="A37:AT37"/>
    <mergeCell ref="AU37:AX37"/>
    <mergeCell ref="AY37:BG37"/>
    <mergeCell ref="BH37:BP37"/>
    <mergeCell ref="BH40:BP40"/>
    <mergeCell ref="A41:AT41"/>
    <mergeCell ref="AU41:AX41"/>
    <mergeCell ref="AY41:BG41"/>
    <mergeCell ref="BH41:BP41"/>
    <mergeCell ref="A39:AT39"/>
    <mergeCell ref="AU39:AX40"/>
    <mergeCell ref="A40:AT40"/>
    <mergeCell ref="AY40:BG40"/>
    <mergeCell ref="A43:AT43"/>
    <mergeCell ref="AU43:AX43"/>
    <mergeCell ref="AY43:BG43"/>
    <mergeCell ref="BH43:BP43"/>
    <mergeCell ref="A42:AT42"/>
    <mergeCell ref="AU42:AX42"/>
    <mergeCell ref="AY42:BG42"/>
    <mergeCell ref="BH42:BP42"/>
    <mergeCell ref="A45:AT45"/>
    <mergeCell ref="AU45:AX45"/>
    <mergeCell ref="AY45:BG45"/>
    <mergeCell ref="BH45:BP45"/>
    <mergeCell ref="A44:AT44"/>
    <mergeCell ref="AU44:AX44"/>
    <mergeCell ref="AY44:BG44"/>
    <mergeCell ref="BH44:BP44"/>
    <mergeCell ref="A47:AT47"/>
    <mergeCell ref="AU47:AX47"/>
    <mergeCell ref="AY47:BG47"/>
    <mergeCell ref="BH47:BP47"/>
    <mergeCell ref="A46:AT46"/>
    <mergeCell ref="AU46:AX46"/>
    <mergeCell ref="AY46:BG46"/>
    <mergeCell ref="BH46:BP46"/>
    <mergeCell ref="A49:AT49"/>
    <mergeCell ref="AU49:AX49"/>
    <mergeCell ref="AY49:BG49"/>
    <mergeCell ref="BH49:BP49"/>
    <mergeCell ref="A48:AT48"/>
    <mergeCell ref="AU48:AX48"/>
    <mergeCell ref="AY48:BG48"/>
    <mergeCell ref="BH48:BP48"/>
    <mergeCell ref="A51:AT51"/>
    <mergeCell ref="AU51:AX51"/>
    <mergeCell ref="AY51:BG51"/>
    <mergeCell ref="BH51:BP51"/>
    <mergeCell ref="A50:AT50"/>
    <mergeCell ref="AU50:AX50"/>
    <mergeCell ref="AY50:BG50"/>
    <mergeCell ref="BH50:BP50"/>
    <mergeCell ref="A53:AT53"/>
    <mergeCell ref="AU53:AX53"/>
    <mergeCell ref="AY53:BG53"/>
    <mergeCell ref="BH53:BP53"/>
    <mergeCell ref="A52:AT52"/>
    <mergeCell ref="AU52:AX52"/>
    <mergeCell ref="AY52:BG52"/>
    <mergeCell ref="BH52:BP52"/>
    <mergeCell ref="A55:AT55"/>
    <mergeCell ref="AU55:AX55"/>
    <mergeCell ref="AY55:BG55"/>
    <mergeCell ref="BH55:BP55"/>
    <mergeCell ref="A54:AT54"/>
    <mergeCell ref="AU54:AX54"/>
    <mergeCell ref="AY54:BG54"/>
    <mergeCell ref="BH54:BP54"/>
    <mergeCell ref="A57:AT57"/>
    <mergeCell ref="AU57:AX57"/>
    <mergeCell ref="AY57:BG57"/>
    <mergeCell ref="BH57:BP57"/>
    <mergeCell ref="A56:AT56"/>
    <mergeCell ref="AU56:AX56"/>
    <mergeCell ref="AY56:BG56"/>
    <mergeCell ref="BH56:BP56"/>
    <mergeCell ref="BQ7:BY7"/>
    <mergeCell ref="BZ7:CH7"/>
    <mergeCell ref="A59:AT59"/>
    <mergeCell ref="AU59:AX59"/>
    <mergeCell ref="AY59:BG59"/>
    <mergeCell ref="BH59:BP59"/>
    <mergeCell ref="A58:AT58"/>
    <mergeCell ref="AU58:AX58"/>
    <mergeCell ref="AY58:BG58"/>
    <mergeCell ref="BH58:BP58"/>
    <mergeCell ref="BQ3:BY3"/>
    <mergeCell ref="BZ3:CH3"/>
    <mergeCell ref="BQ4:BY4"/>
    <mergeCell ref="BZ4:CH4"/>
    <mergeCell ref="BQ6:BY6"/>
    <mergeCell ref="BZ6:CH6"/>
    <mergeCell ref="BZ8:CH8"/>
    <mergeCell ref="BQ9:BY9"/>
    <mergeCell ref="BZ9:CH9"/>
    <mergeCell ref="BQ10:BY10"/>
    <mergeCell ref="BZ10:CH10"/>
    <mergeCell ref="BQ8:BY8"/>
    <mergeCell ref="BQ13:BY13"/>
    <mergeCell ref="BZ13:CH13"/>
    <mergeCell ref="BQ14:BY14"/>
    <mergeCell ref="BZ14:CH14"/>
    <mergeCell ref="BQ11:BY11"/>
    <mergeCell ref="BZ11:CH11"/>
    <mergeCell ref="BQ12:BY12"/>
    <mergeCell ref="BZ12:CH12"/>
    <mergeCell ref="BQ17:BY17"/>
    <mergeCell ref="BZ17:CH17"/>
    <mergeCell ref="BQ18:BY18"/>
    <mergeCell ref="BZ18:CH18"/>
    <mergeCell ref="BQ15:BY15"/>
    <mergeCell ref="BZ15:CH15"/>
    <mergeCell ref="BQ16:BY16"/>
    <mergeCell ref="BZ16:CH16"/>
    <mergeCell ref="BQ22:BY22"/>
    <mergeCell ref="BZ22:CH22"/>
    <mergeCell ref="BQ23:BY23"/>
    <mergeCell ref="BZ23:CH23"/>
    <mergeCell ref="BQ20:BY20"/>
    <mergeCell ref="BZ20:CH20"/>
    <mergeCell ref="BQ21:BY21"/>
    <mergeCell ref="BZ21:CH21"/>
    <mergeCell ref="BQ26:BY26"/>
    <mergeCell ref="BZ26:CH26"/>
    <mergeCell ref="BQ27:BY27"/>
    <mergeCell ref="BZ27:CH27"/>
    <mergeCell ref="BQ24:BY24"/>
    <mergeCell ref="BZ24:CH24"/>
    <mergeCell ref="BQ25:BY25"/>
    <mergeCell ref="BZ25:CH25"/>
    <mergeCell ref="BQ31:BY31"/>
    <mergeCell ref="BZ31:CH31"/>
    <mergeCell ref="BQ32:BY32"/>
    <mergeCell ref="BZ32:CH32"/>
    <mergeCell ref="BQ28:BY28"/>
    <mergeCell ref="BZ28:CH28"/>
    <mergeCell ref="BQ30:BY30"/>
    <mergeCell ref="BZ30:CH30"/>
    <mergeCell ref="BQ35:BY35"/>
    <mergeCell ref="BZ35:CH35"/>
    <mergeCell ref="BQ36:BY36"/>
    <mergeCell ref="BZ36:CH36"/>
    <mergeCell ref="BQ33:BY33"/>
    <mergeCell ref="BZ33:CH33"/>
    <mergeCell ref="BQ34:BY34"/>
    <mergeCell ref="BZ34:CH34"/>
    <mergeCell ref="BQ40:BY40"/>
    <mergeCell ref="BZ40:CH40"/>
    <mergeCell ref="BQ41:BY41"/>
    <mergeCell ref="BZ41:CH41"/>
    <mergeCell ref="BQ37:BY37"/>
    <mergeCell ref="BZ37:CH37"/>
    <mergeCell ref="BQ38:BY38"/>
    <mergeCell ref="BZ38:CH38"/>
    <mergeCell ref="BQ44:BY44"/>
    <mergeCell ref="BZ44:CH44"/>
    <mergeCell ref="BQ45:BY45"/>
    <mergeCell ref="BZ45:CH45"/>
    <mergeCell ref="BQ42:BY42"/>
    <mergeCell ref="BZ42:CH42"/>
    <mergeCell ref="BQ43:BY43"/>
    <mergeCell ref="BZ43:CH43"/>
    <mergeCell ref="BQ48:BY48"/>
    <mergeCell ref="BZ48:CH48"/>
    <mergeCell ref="BQ49:BY49"/>
    <mergeCell ref="BZ49:CH49"/>
    <mergeCell ref="BQ46:BY46"/>
    <mergeCell ref="BZ46:CH46"/>
    <mergeCell ref="BQ47:BY47"/>
    <mergeCell ref="BZ47:CH47"/>
    <mergeCell ref="BZ55:CH55"/>
    <mergeCell ref="BQ52:BY52"/>
    <mergeCell ref="BZ52:CH52"/>
    <mergeCell ref="BQ53:BY53"/>
    <mergeCell ref="BZ53:CH53"/>
    <mergeCell ref="BQ50:BY50"/>
    <mergeCell ref="BZ50:CH50"/>
    <mergeCell ref="BQ51:BY51"/>
    <mergeCell ref="BZ51:CH51"/>
    <mergeCell ref="BQ59:BY59"/>
    <mergeCell ref="BZ59:CH59"/>
    <mergeCell ref="BQ56:BY56"/>
    <mergeCell ref="BZ56:CH56"/>
    <mergeCell ref="BQ57:BY57"/>
    <mergeCell ref="BZ57:CH57"/>
    <mergeCell ref="CJ6:EC6"/>
    <mergeCell ref="ED6:EG7"/>
    <mergeCell ref="CJ7:EC7"/>
    <mergeCell ref="CJ9:EC9"/>
    <mergeCell ref="ED9:EG9"/>
    <mergeCell ref="BQ58:BY58"/>
    <mergeCell ref="BZ58:CH58"/>
    <mergeCell ref="BQ54:BY54"/>
    <mergeCell ref="BZ54:CH54"/>
    <mergeCell ref="BQ55:BY55"/>
    <mergeCell ref="EH3:EP4"/>
    <mergeCell ref="EQ3:EY4"/>
    <mergeCell ref="CJ5:EC5"/>
    <mergeCell ref="ED5:EG5"/>
    <mergeCell ref="EH5:EP5"/>
    <mergeCell ref="EQ5:EY5"/>
    <mergeCell ref="CJ3:EC4"/>
    <mergeCell ref="ED3:EG4"/>
    <mergeCell ref="EH7:EP7"/>
    <mergeCell ref="EQ7:EY7"/>
    <mergeCell ref="CJ8:EC8"/>
    <mergeCell ref="ED8:EG8"/>
    <mergeCell ref="EH8:EP8"/>
    <mergeCell ref="EQ8:EY8"/>
    <mergeCell ref="EH9:EP9"/>
    <mergeCell ref="EQ9:EY9"/>
    <mergeCell ref="CJ10:EC10"/>
    <mergeCell ref="ED10:EG10"/>
    <mergeCell ref="EH10:EP10"/>
    <mergeCell ref="EQ10:EY10"/>
    <mergeCell ref="ED11:EG11"/>
    <mergeCell ref="EH11:EP11"/>
    <mergeCell ref="EQ11:EY11"/>
    <mergeCell ref="CJ12:EC12"/>
    <mergeCell ref="ED12:EG12"/>
    <mergeCell ref="EH12:EP12"/>
    <mergeCell ref="EQ12:EY12"/>
    <mergeCell ref="CJ11:EC11"/>
    <mergeCell ref="CJ14:EC14"/>
    <mergeCell ref="ED14:EG14"/>
    <mergeCell ref="EI14:EO14"/>
    <mergeCell ref="ER14:EX14"/>
    <mergeCell ref="CJ13:EC13"/>
    <mergeCell ref="ED13:EG13"/>
    <mergeCell ref="EH13:EP13"/>
    <mergeCell ref="EQ13:EY13"/>
    <mergeCell ref="EO15:EP15"/>
    <mergeCell ref="EQ15:ER15"/>
    <mergeCell ref="ES15:EW15"/>
    <mergeCell ref="EX15:EY15"/>
    <mergeCell ref="CJ15:EC15"/>
    <mergeCell ref="ED15:EG15"/>
    <mergeCell ref="EH15:EI15"/>
    <mergeCell ref="EJ15:EN15"/>
    <mergeCell ref="EO16:EP16"/>
    <mergeCell ref="EQ16:ER16"/>
    <mergeCell ref="ES16:EW16"/>
    <mergeCell ref="EX16:EY16"/>
    <mergeCell ref="CJ16:EC16"/>
    <mergeCell ref="ED16:EG16"/>
    <mergeCell ref="EH16:EI16"/>
    <mergeCell ref="EJ16:EN16"/>
    <mergeCell ref="CJ18:EC18"/>
    <mergeCell ref="ED18:EG18"/>
    <mergeCell ref="EH18:EP18"/>
    <mergeCell ref="EQ18:EY18"/>
    <mergeCell ref="CJ17:EC17"/>
    <mergeCell ref="ED17:EG17"/>
    <mergeCell ref="EH17:EP17"/>
    <mergeCell ref="EQ17:EY17"/>
    <mergeCell ref="EQ20:EY20"/>
    <mergeCell ref="CJ21:EC21"/>
    <mergeCell ref="ED21:EG21"/>
    <mergeCell ref="EH21:EP21"/>
    <mergeCell ref="EQ21:EY21"/>
    <mergeCell ref="CJ19:EC19"/>
    <mergeCell ref="ED19:EG20"/>
    <mergeCell ref="CJ20:EC20"/>
    <mergeCell ref="EH20:EP20"/>
    <mergeCell ref="CJ23:EC23"/>
    <mergeCell ref="ED23:EG23"/>
    <mergeCell ref="EH23:EP23"/>
    <mergeCell ref="EQ23:EY23"/>
    <mergeCell ref="CJ22:EC22"/>
    <mergeCell ref="ED22:EG22"/>
    <mergeCell ref="EH22:EP22"/>
    <mergeCell ref="EQ22:EY22"/>
    <mergeCell ref="CJ25:EC25"/>
    <mergeCell ref="ED25:EG25"/>
    <mergeCell ref="EH25:EP25"/>
    <mergeCell ref="EQ25:EY25"/>
    <mergeCell ref="CJ24:EC24"/>
    <mergeCell ref="ED24:EG24"/>
    <mergeCell ref="EH24:EP24"/>
    <mergeCell ref="EQ24:EY24"/>
    <mergeCell ref="CJ27:EC27"/>
    <mergeCell ref="ED27:EG27"/>
    <mergeCell ref="EH27:EP27"/>
    <mergeCell ref="EQ27:EY27"/>
    <mergeCell ref="CJ26:EC26"/>
    <mergeCell ref="ED26:EG26"/>
    <mergeCell ref="EH26:EP26"/>
    <mergeCell ref="EQ26:EY26"/>
    <mergeCell ref="CJ29:EC29"/>
    <mergeCell ref="ED29:EG29"/>
    <mergeCell ref="EH29:EP29"/>
    <mergeCell ref="EQ29:EY29"/>
    <mergeCell ref="CJ28:EC28"/>
    <mergeCell ref="ED28:EG28"/>
    <mergeCell ref="EH28:EP28"/>
    <mergeCell ref="EQ28:EY28"/>
    <mergeCell ref="CJ31:EC31"/>
    <mergeCell ref="ED31:EG31"/>
    <mergeCell ref="EH31:EP31"/>
    <mergeCell ref="EQ31:EY31"/>
    <mergeCell ref="CJ30:EC30"/>
    <mergeCell ref="ED30:EG30"/>
    <mergeCell ref="EH30:EP30"/>
    <mergeCell ref="EQ30:EY30"/>
    <mergeCell ref="CJ33:EC33"/>
    <mergeCell ref="ED33:EG33"/>
    <mergeCell ref="EH33:EP33"/>
    <mergeCell ref="EQ33:EY33"/>
    <mergeCell ref="CJ32:EC32"/>
    <mergeCell ref="ED32:EG32"/>
    <mergeCell ref="EH32:EP32"/>
    <mergeCell ref="EQ32:EY32"/>
    <mergeCell ref="EQ36:EY36"/>
    <mergeCell ref="CJ35:EC35"/>
    <mergeCell ref="ED35:EG35"/>
    <mergeCell ref="EH35:EP35"/>
    <mergeCell ref="EQ35:EY35"/>
    <mergeCell ref="CJ34:EC34"/>
    <mergeCell ref="ED34:EG34"/>
    <mergeCell ref="EH34:EP34"/>
    <mergeCell ref="EQ34:EY34"/>
    <mergeCell ref="CJ37:EC37"/>
    <mergeCell ref="ED37:EG38"/>
    <mergeCell ref="CJ38:EC38"/>
    <mergeCell ref="EH38:EP38"/>
    <mergeCell ref="CJ36:EC36"/>
    <mergeCell ref="ED36:EG36"/>
    <mergeCell ref="EH36:EP36"/>
    <mergeCell ref="CJ40:EC40"/>
    <mergeCell ref="ED40:EG40"/>
    <mergeCell ref="CJ41:EC41"/>
    <mergeCell ref="ED41:EG41"/>
    <mergeCell ref="EQ38:EY38"/>
    <mergeCell ref="CJ39:EC39"/>
    <mergeCell ref="ED39:EG39"/>
    <mergeCell ref="EH39:EP39"/>
    <mergeCell ref="EQ39:EY39"/>
    <mergeCell ref="CJ43:EC43"/>
    <mergeCell ref="ED43:EG43"/>
    <mergeCell ref="EH43:EP43"/>
    <mergeCell ref="EQ43:EY43"/>
    <mergeCell ref="EH41:EP41"/>
    <mergeCell ref="EQ41:EY41"/>
    <mergeCell ref="CJ42:EC42"/>
    <mergeCell ref="ED42:EG42"/>
    <mergeCell ref="EH42:EP42"/>
    <mergeCell ref="EQ42:EY42"/>
    <mergeCell ref="CJ45:EC45"/>
    <mergeCell ref="ED45:EG45"/>
    <mergeCell ref="EH45:EP45"/>
    <mergeCell ref="EQ45:EY45"/>
    <mergeCell ref="CJ44:EC44"/>
    <mergeCell ref="ED44:EG44"/>
    <mergeCell ref="EH44:EP44"/>
    <mergeCell ref="EQ44:EY44"/>
    <mergeCell ref="CJ47:EC47"/>
    <mergeCell ref="ED47:EG47"/>
    <mergeCell ref="EH47:EP47"/>
    <mergeCell ref="EQ47:EY47"/>
    <mergeCell ref="CJ46:EC46"/>
    <mergeCell ref="ED46:EG46"/>
    <mergeCell ref="EH46:EP46"/>
    <mergeCell ref="EQ46:EY46"/>
    <mergeCell ref="CJ49:EC49"/>
    <mergeCell ref="ED49:EG49"/>
    <mergeCell ref="EH49:EP49"/>
    <mergeCell ref="EQ49:EY49"/>
    <mergeCell ref="CJ48:EC48"/>
    <mergeCell ref="ED48:EG48"/>
    <mergeCell ref="EH48:EP48"/>
    <mergeCell ref="EQ48:EY48"/>
    <mergeCell ref="CJ51:EC51"/>
    <mergeCell ref="ED51:EG51"/>
    <mergeCell ref="EH51:EP51"/>
    <mergeCell ref="EQ51:EY51"/>
    <mergeCell ref="CJ50:EC50"/>
    <mergeCell ref="ED50:EG50"/>
    <mergeCell ref="EH50:EP50"/>
    <mergeCell ref="EQ50:EY50"/>
    <mergeCell ref="CJ53:EC53"/>
    <mergeCell ref="ED53:EG53"/>
    <mergeCell ref="EH53:EP53"/>
    <mergeCell ref="EQ53:EY53"/>
    <mergeCell ref="CJ52:EC52"/>
    <mergeCell ref="ED52:EG52"/>
    <mergeCell ref="EH52:EP52"/>
    <mergeCell ref="EQ52:EY52"/>
    <mergeCell ref="CJ55:EC55"/>
    <mergeCell ref="ED55:EG55"/>
    <mergeCell ref="EH55:EP55"/>
    <mergeCell ref="EQ55:EY55"/>
    <mergeCell ref="CJ54:EC54"/>
    <mergeCell ref="ED54:EG54"/>
    <mergeCell ref="EH54:EP54"/>
    <mergeCell ref="EQ54:EY54"/>
    <mergeCell ref="EH58:EP58"/>
    <mergeCell ref="EQ58:EY58"/>
    <mergeCell ref="CJ56:EC56"/>
    <mergeCell ref="ED56:EG57"/>
    <mergeCell ref="EH56:EP57"/>
    <mergeCell ref="EQ56:EY57"/>
    <mergeCell ref="CJ57:EC57"/>
    <mergeCell ref="EZ3:FH4"/>
    <mergeCell ref="FI3:FQ4"/>
    <mergeCell ref="EZ5:FH5"/>
    <mergeCell ref="FI5:FQ5"/>
    <mergeCell ref="CJ59:EC59"/>
    <mergeCell ref="ED59:EG59"/>
    <mergeCell ref="EH59:EP59"/>
    <mergeCell ref="EQ59:EY59"/>
    <mergeCell ref="CJ58:EC58"/>
    <mergeCell ref="ED58:EG58"/>
    <mergeCell ref="EZ9:FH9"/>
    <mergeCell ref="FI9:FQ9"/>
    <mergeCell ref="EZ10:FH10"/>
    <mergeCell ref="FI10:FQ10"/>
    <mergeCell ref="EZ7:FH7"/>
    <mergeCell ref="FI7:FQ7"/>
    <mergeCell ref="EZ8:FH8"/>
    <mergeCell ref="FI8:FQ8"/>
    <mergeCell ref="FK15:FO15"/>
    <mergeCell ref="FP15:FQ15"/>
    <mergeCell ref="EZ11:FH11"/>
    <mergeCell ref="FI11:FQ11"/>
    <mergeCell ref="EZ12:FH12"/>
    <mergeCell ref="FI12:FQ12"/>
    <mergeCell ref="EZ13:FH13"/>
    <mergeCell ref="FI13:FQ13"/>
    <mergeCell ref="FA14:FG14"/>
    <mergeCell ref="FJ14:FP14"/>
    <mergeCell ref="FK16:FO16"/>
    <mergeCell ref="FP16:FQ16"/>
    <mergeCell ref="EZ15:FA15"/>
    <mergeCell ref="FB15:FF15"/>
    <mergeCell ref="EZ16:FA16"/>
    <mergeCell ref="FB16:FF16"/>
    <mergeCell ref="FG16:FH16"/>
    <mergeCell ref="FI16:FJ16"/>
    <mergeCell ref="FG15:FH15"/>
    <mergeCell ref="FI15:FJ15"/>
    <mergeCell ref="EZ20:FH20"/>
    <mergeCell ref="FI20:FQ20"/>
    <mergeCell ref="EZ21:FH21"/>
    <mergeCell ref="FI21:FQ21"/>
    <mergeCell ref="EZ17:FH17"/>
    <mergeCell ref="FI17:FQ17"/>
    <mergeCell ref="EZ18:FH18"/>
    <mergeCell ref="FI18:FQ18"/>
    <mergeCell ref="EZ24:FH24"/>
    <mergeCell ref="FI24:FQ24"/>
    <mergeCell ref="EZ25:FH25"/>
    <mergeCell ref="FI25:FQ25"/>
    <mergeCell ref="EZ22:FH22"/>
    <mergeCell ref="FI22:FQ22"/>
    <mergeCell ref="EZ23:FH23"/>
    <mergeCell ref="FI23:FQ23"/>
    <mergeCell ref="EZ28:FH28"/>
    <mergeCell ref="FI28:FQ28"/>
    <mergeCell ref="EZ29:FH29"/>
    <mergeCell ref="FI29:FQ29"/>
    <mergeCell ref="EZ26:FH26"/>
    <mergeCell ref="FI26:FQ26"/>
    <mergeCell ref="EZ27:FH27"/>
    <mergeCell ref="FI27:FQ27"/>
    <mergeCell ref="EZ32:FH32"/>
    <mergeCell ref="FI32:FQ32"/>
    <mergeCell ref="EZ33:FH33"/>
    <mergeCell ref="FI33:FQ33"/>
    <mergeCell ref="EZ30:FH30"/>
    <mergeCell ref="FI30:FQ30"/>
    <mergeCell ref="EZ31:FH31"/>
    <mergeCell ref="FI31:FQ31"/>
    <mergeCell ref="EZ36:FH36"/>
    <mergeCell ref="FI36:FQ36"/>
    <mergeCell ref="EZ38:FH38"/>
    <mergeCell ref="FI38:FQ38"/>
    <mergeCell ref="EZ34:FH34"/>
    <mergeCell ref="FI34:FQ34"/>
    <mergeCell ref="EZ35:FH35"/>
    <mergeCell ref="FI35:FQ35"/>
    <mergeCell ref="EZ42:FH42"/>
    <mergeCell ref="FI42:FQ42"/>
    <mergeCell ref="EZ43:FH43"/>
    <mergeCell ref="FI43:FQ43"/>
    <mergeCell ref="EZ39:FH39"/>
    <mergeCell ref="FI39:FQ39"/>
    <mergeCell ref="EZ41:FH41"/>
    <mergeCell ref="FI41:FQ41"/>
    <mergeCell ref="EZ46:FH46"/>
    <mergeCell ref="FI46:FQ46"/>
    <mergeCell ref="EZ47:FH47"/>
    <mergeCell ref="FI47:FQ47"/>
    <mergeCell ref="EZ44:FH44"/>
    <mergeCell ref="FI44:FQ44"/>
    <mergeCell ref="EZ45:FH45"/>
    <mergeCell ref="FI45:FQ45"/>
    <mergeCell ref="EZ50:FH50"/>
    <mergeCell ref="FI50:FQ50"/>
    <mergeCell ref="EZ51:FH51"/>
    <mergeCell ref="FI51:FQ51"/>
    <mergeCell ref="EZ48:FH48"/>
    <mergeCell ref="FI48:FQ48"/>
    <mergeCell ref="EZ49:FH49"/>
    <mergeCell ref="FI49:FQ49"/>
    <mergeCell ref="EZ54:FH54"/>
    <mergeCell ref="FI54:FQ54"/>
    <mergeCell ref="EZ55:FH55"/>
    <mergeCell ref="FI55:FQ55"/>
    <mergeCell ref="EZ52:FH52"/>
    <mergeCell ref="FI52:FQ52"/>
    <mergeCell ref="EZ53:FH53"/>
    <mergeCell ref="FI53:FQ53"/>
    <mergeCell ref="EZ59:FH59"/>
    <mergeCell ref="FI59:FQ59"/>
    <mergeCell ref="EZ56:FH57"/>
    <mergeCell ref="FI56:FQ57"/>
    <mergeCell ref="EZ58:FH58"/>
    <mergeCell ref="FI58:FQ58"/>
  </mergeCells>
  <printOptions/>
  <pageMargins left="0.2755905511811024" right="0.2362204724409449" top="0.31496062992125984" bottom="0.15748031496062992" header="0.15748031496062992" footer="0.1574803149606299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3:CF78"/>
  <sheetViews>
    <sheetView tabSelected="1" zoomScalePageLayoutView="0" workbookViewId="0" topLeftCell="A1">
      <selection activeCell="CQ61" sqref="CQ61:CR61"/>
    </sheetView>
  </sheetViews>
  <sheetFormatPr defaultColWidth="1.421875" defaultRowHeight="12.75"/>
  <cols>
    <col min="1" max="57" width="1.421875" style="0" customWidth="1"/>
    <col min="58" max="79" width="1.421875" style="0" hidden="1" customWidth="1"/>
    <col min="80" max="80" width="15.7109375" style="0" hidden="1" customWidth="1"/>
    <col min="81" max="83" width="1.421875" style="0" hidden="1" customWidth="1"/>
    <col min="84" max="84" width="11.421875" style="79" hidden="1" customWidth="1"/>
    <col min="85" max="85" width="0" style="0" hidden="1" customWidth="1"/>
  </cols>
  <sheetData>
    <row r="3" spans="1:84" ht="12.75">
      <c r="A3" s="225" t="s">
        <v>155</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t="s">
        <v>1</v>
      </c>
      <c r="AT3" s="225"/>
      <c r="AU3" s="225"/>
      <c r="AV3" s="225"/>
      <c r="AW3" s="225" t="s">
        <v>292</v>
      </c>
      <c r="AX3" s="225"/>
      <c r="AY3" s="225"/>
      <c r="AZ3" s="225"/>
      <c r="BA3" s="225"/>
      <c r="BB3" s="225"/>
      <c r="BC3" s="225"/>
      <c r="BD3" s="225"/>
      <c r="BE3" s="225"/>
      <c r="BF3" s="225" t="s">
        <v>273</v>
      </c>
      <c r="BG3" s="225"/>
      <c r="BH3" s="225"/>
      <c r="BI3" s="225"/>
      <c r="BJ3" s="225"/>
      <c r="BK3" s="225"/>
      <c r="BL3" s="225"/>
      <c r="BM3" s="225"/>
      <c r="BN3" s="225"/>
      <c r="BO3" s="225"/>
      <c r="BP3" s="225"/>
      <c r="BQ3" s="225" t="s">
        <v>157</v>
      </c>
      <c r="BR3" s="225"/>
      <c r="BS3" s="225"/>
      <c r="BT3" s="225"/>
      <c r="BU3" s="225"/>
      <c r="BV3" s="225"/>
      <c r="BW3" s="225"/>
      <c r="BX3" s="225"/>
      <c r="BY3" s="225"/>
      <c r="BZ3" s="225"/>
      <c r="CA3" s="225"/>
      <c r="CB3" s="81" t="s">
        <v>215</v>
      </c>
      <c r="CF3" s="79" t="s">
        <v>274</v>
      </c>
    </row>
    <row r="4" spans="1:79" ht="12.75">
      <c r="A4" s="225">
        <v>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v>2</v>
      </c>
      <c r="AT4" s="225"/>
      <c r="AU4" s="225"/>
      <c r="AV4" s="225"/>
      <c r="AW4" s="225">
        <v>3</v>
      </c>
      <c r="AX4" s="225"/>
      <c r="AY4" s="225"/>
      <c r="AZ4" s="225"/>
      <c r="BA4" s="225"/>
      <c r="BB4" s="225"/>
      <c r="BC4" s="225"/>
      <c r="BD4" s="225"/>
      <c r="BE4" s="225"/>
      <c r="BF4" s="225">
        <v>4</v>
      </c>
      <c r="BG4" s="225"/>
      <c r="BH4" s="225"/>
      <c r="BI4" s="225"/>
      <c r="BJ4" s="225"/>
      <c r="BK4" s="225"/>
      <c r="BL4" s="225"/>
      <c r="BM4" s="225"/>
      <c r="BN4" s="225"/>
      <c r="BO4" s="225"/>
      <c r="BP4" s="225"/>
      <c r="BQ4" s="225">
        <v>4</v>
      </c>
      <c r="BR4" s="225"/>
      <c r="BS4" s="225"/>
      <c r="BT4" s="225"/>
      <c r="BU4" s="225"/>
      <c r="BV4" s="225"/>
      <c r="BW4" s="225"/>
      <c r="BX4" s="225"/>
      <c r="BY4" s="225"/>
      <c r="BZ4" s="225"/>
      <c r="CA4" s="225"/>
    </row>
    <row r="5" spans="1:84" ht="15.75">
      <c r="A5" s="301" t="s">
        <v>158</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217">
        <v>2000</v>
      </c>
      <c r="AT5" s="217"/>
      <c r="AU5" s="217"/>
      <c r="AV5" s="217"/>
      <c r="AW5" s="271">
        <v>9302</v>
      </c>
      <c r="AX5" s="271"/>
      <c r="AY5" s="271"/>
      <c r="AZ5" s="271"/>
      <c r="BA5" s="271"/>
      <c r="BB5" s="271"/>
      <c r="BC5" s="271"/>
      <c r="BD5" s="271"/>
      <c r="BE5" s="271"/>
      <c r="BF5" s="283"/>
      <c r="BG5" s="283"/>
      <c r="BH5" s="283"/>
      <c r="BI5" s="283"/>
      <c r="BJ5" s="283"/>
      <c r="BK5" s="283"/>
      <c r="BL5" s="283"/>
      <c r="BM5" s="283"/>
      <c r="BN5" s="283"/>
      <c r="BO5" s="283"/>
      <c r="BP5" s="283"/>
      <c r="BQ5" s="283"/>
      <c r="BR5" s="283"/>
      <c r="BS5" s="283"/>
      <c r="BT5" s="283"/>
      <c r="BU5" s="283"/>
      <c r="BV5" s="283"/>
      <c r="BW5" s="283"/>
      <c r="BX5" s="283"/>
      <c r="BY5" s="283"/>
      <c r="BZ5" s="283"/>
      <c r="CA5" s="283"/>
      <c r="CB5" s="46">
        <f>AW5*4/CF5</f>
        <v>37208</v>
      </c>
      <c r="CF5" s="80">
        <v>1</v>
      </c>
    </row>
    <row r="6" spans="1:80" ht="12.75">
      <c r="A6" s="330" t="s">
        <v>159</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2"/>
      <c r="AS6" s="322">
        <v>2010</v>
      </c>
      <c r="AT6" s="270"/>
      <c r="AU6" s="270"/>
      <c r="AV6" s="333"/>
      <c r="AW6" s="343"/>
      <c r="AX6" s="344"/>
      <c r="AY6" s="344"/>
      <c r="AZ6" s="344"/>
      <c r="BA6" s="344"/>
      <c r="BB6" s="344"/>
      <c r="BC6" s="344"/>
      <c r="BD6" s="344"/>
      <c r="BE6" s="345"/>
      <c r="BF6" s="295">
        <f>BF7-BF8-BF9+BF10</f>
        <v>0</v>
      </c>
      <c r="BG6" s="296"/>
      <c r="BH6" s="296"/>
      <c r="BI6" s="296"/>
      <c r="BJ6" s="296"/>
      <c r="BK6" s="296"/>
      <c r="BL6" s="296"/>
      <c r="BM6" s="296"/>
      <c r="BN6" s="296"/>
      <c r="BO6" s="296"/>
      <c r="BP6" s="297"/>
      <c r="BQ6" s="295">
        <f>BQ7-BQ8-BQ9+BQ10</f>
        <v>0</v>
      </c>
      <c r="BR6" s="296"/>
      <c r="BS6" s="296"/>
      <c r="BT6" s="296"/>
      <c r="BU6" s="296"/>
      <c r="BV6" s="296"/>
      <c r="BW6" s="296"/>
      <c r="BX6" s="296"/>
      <c r="BY6" s="296"/>
      <c r="BZ6" s="296"/>
      <c r="CA6" s="297"/>
      <c r="CB6" s="46">
        <f>AW6*4/CF5</f>
        <v>0</v>
      </c>
    </row>
    <row r="7" spans="1:80" ht="12.75">
      <c r="A7" s="330" t="s">
        <v>160</v>
      </c>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2"/>
      <c r="AS7" s="322">
        <v>2011</v>
      </c>
      <c r="AT7" s="270"/>
      <c r="AU7" s="270"/>
      <c r="AV7" s="333"/>
      <c r="AW7" s="286"/>
      <c r="AX7" s="281"/>
      <c r="AY7" s="281"/>
      <c r="AZ7" s="281"/>
      <c r="BA7" s="281"/>
      <c r="BB7" s="281"/>
      <c r="BC7" s="281"/>
      <c r="BD7" s="281"/>
      <c r="BE7" s="287"/>
      <c r="BF7" s="284"/>
      <c r="BG7" s="274"/>
      <c r="BH7" s="274"/>
      <c r="BI7" s="274"/>
      <c r="BJ7" s="274"/>
      <c r="BK7" s="274"/>
      <c r="BL7" s="274"/>
      <c r="BM7" s="274"/>
      <c r="BN7" s="274"/>
      <c r="BO7" s="274"/>
      <c r="BP7" s="285"/>
      <c r="BQ7" s="284"/>
      <c r="BR7" s="274"/>
      <c r="BS7" s="274"/>
      <c r="BT7" s="274"/>
      <c r="BU7" s="274"/>
      <c r="BV7" s="274"/>
      <c r="BW7" s="274"/>
      <c r="BX7" s="274"/>
      <c r="BY7" s="274"/>
      <c r="BZ7" s="274"/>
      <c r="CA7" s="285"/>
      <c r="CB7" s="78">
        <f>AW7*4/CF5</f>
        <v>0</v>
      </c>
    </row>
    <row r="8" spans="1:80" ht="12.75">
      <c r="A8" s="330" t="s">
        <v>161</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2"/>
      <c r="AS8" s="322">
        <v>2012</v>
      </c>
      <c r="AT8" s="270"/>
      <c r="AU8" s="270"/>
      <c r="AV8" s="333"/>
      <c r="AW8" s="286"/>
      <c r="AX8" s="281"/>
      <c r="AY8" s="281"/>
      <c r="AZ8" s="281"/>
      <c r="BA8" s="281"/>
      <c r="BB8" s="281"/>
      <c r="BC8" s="281"/>
      <c r="BD8" s="281"/>
      <c r="BE8" s="287"/>
      <c r="BF8" s="284"/>
      <c r="BG8" s="274"/>
      <c r="BH8" s="274"/>
      <c r="BI8" s="274"/>
      <c r="BJ8" s="274"/>
      <c r="BK8" s="274"/>
      <c r="BL8" s="274"/>
      <c r="BM8" s="274"/>
      <c r="BN8" s="274"/>
      <c r="BO8" s="274"/>
      <c r="BP8" s="285"/>
      <c r="BQ8" s="284"/>
      <c r="BR8" s="274"/>
      <c r="BS8" s="274"/>
      <c r="BT8" s="274"/>
      <c r="BU8" s="274"/>
      <c r="BV8" s="274"/>
      <c r="BW8" s="274"/>
      <c r="BX8" s="274"/>
      <c r="BY8" s="274"/>
      <c r="BZ8" s="274"/>
      <c r="CA8" s="285"/>
      <c r="CB8" s="78">
        <f>AW8*4/CF5</f>
        <v>0</v>
      </c>
    </row>
    <row r="9" spans="1:80" ht="12.75">
      <c r="A9" s="330" t="s">
        <v>162</v>
      </c>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2"/>
      <c r="AS9" s="322">
        <v>2013</v>
      </c>
      <c r="AT9" s="270"/>
      <c r="AU9" s="270"/>
      <c r="AV9" s="333"/>
      <c r="AW9" s="286"/>
      <c r="AX9" s="281"/>
      <c r="AY9" s="281"/>
      <c r="AZ9" s="281"/>
      <c r="BA9" s="281"/>
      <c r="BB9" s="281"/>
      <c r="BC9" s="281"/>
      <c r="BD9" s="281"/>
      <c r="BE9" s="287"/>
      <c r="BF9" s="284"/>
      <c r="BG9" s="274"/>
      <c r="BH9" s="274"/>
      <c r="BI9" s="274"/>
      <c r="BJ9" s="274"/>
      <c r="BK9" s="274"/>
      <c r="BL9" s="274"/>
      <c r="BM9" s="274"/>
      <c r="BN9" s="274"/>
      <c r="BO9" s="274"/>
      <c r="BP9" s="285"/>
      <c r="BQ9" s="284"/>
      <c r="BR9" s="274"/>
      <c r="BS9" s="274"/>
      <c r="BT9" s="274"/>
      <c r="BU9" s="274"/>
      <c r="BV9" s="274"/>
      <c r="BW9" s="274"/>
      <c r="BX9" s="274"/>
      <c r="BY9" s="274"/>
      <c r="BZ9" s="274"/>
      <c r="CA9" s="285"/>
      <c r="CB9" s="78">
        <f>AW9*4/CF5</f>
        <v>0</v>
      </c>
    </row>
    <row r="10" spans="1:80" ht="12.75">
      <c r="A10" s="330" t="s">
        <v>163</v>
      </c>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2"/>
      <c r="AS10" s="322">
        <v>2014</v>
      </c>
      <c r="AT10" s="270"/>
      <c r="AU10" s="270"/>
      <c r="AV10" s="333"/>
      <c r="AW10" s="286"/>
      <c r="AX10" s="281"/>
      <c r="AY10" s="281"/>
      <c r="AZ10" s="281"/>
      <c r="BA10" s="281"/>
      <c r="BB10" s="281"/>
      <c r="BC10" s="281"/>
      <c r="BD10" s="281"/>
      <c r="BE10" s="287"/>
      <c r="BF10" s="284"/>
      <c r="BG10" s="274"/>
      <c r="BH10" s="274"/>
      <c r="BI10" s="274"/>
      <c r="BJ10" s="274"/>
      <c r="BK10" s="274"/>
      <c r="BL10" s="274"/>
      <c r="BM10" s="274"/>
      <c r="BN10" s="274"/>
      <c r="BO10" s="274"/>
      <c r="BP10" s="285"/>
      <c r="BQ10" s="284"/>
      <c r="BR10" s="274"/>
      <c r="BS10" s="274"/>
      <c r="BT10" s="274"/>
      <c r="BU10" s="274"/>
      <c r="BV10" s="274"/>
      <c r="BW10" s="274"/>
      <c r="BX10" s="274"/>
      <c r="BY10" s="274"/>
      <c r="BZ10" s="274"/>
      <c r="CA10" s="285"/>
      <c r="CB10" s="78">
        <f>AW10*4/CF5</f>
        <v>0</v>
      </c>
    </row>
    <row r="11" spans="1:80" ht="12.75">
      <c r="A11" s="329" t="s">
        <v>164</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269">
        <v>2050</v>
      </c>
      <c r="AT11" s="269"/>
      <c r="AU11" s="269"/>
      <c r="AV11" s="269"/>
      <c r="AW11" s="26"/>
      <c r="AX11" s="281">
        <v>8357</v>
      </c>
      <c r="AY11" s="281"/>
      <c r="AZ11" s="281"/>
      <c r="BA11" s="281"/>
      <c r="BB11" s="281"/>
      <c r="BC11" s="281"/>
      <c r="BD11" s="281"/>
      <c r="BE11" s="27"/>
      <c r="BF11" s="26"/>
      <c r="BG11" s="281"/>
      <c r="BH11" s="281"/>
      <c r="BI11" s="281"/>
      <c r="BJ11" s="281"/>
      <c r="BK11" s="281"/>
      <c r="BL11" s="281"/>
      <c r="BM11" s="281"/>
      <c r="BN11" s="281"/>
      <c r="BO11" s="281"/>
      <c r="BP11" s="27"/>
      <c r="BQ11" s="26"/>
      <c r="BR11" s="281"/>
      <c r="BS11" s="281"/>
      <c r="BT11" s="281"/>
      <c r="BU11" s="281"/>
      <c r="BV11" s="281"/>
      <c r="BW11" s="281"/>
      <c r="BX11" s="281"/>
      <c r="BY11" s="281"/>
      <c r="BZ11" s="281"/>
      <c r="CA11" s="27"/>
      <c r="CB11" s="78">
        <f>AX11*4/CF5</f>
        <v>33428</v>
      </c>
    </row>
    <row r="12" spans="1:80" ht="12.75">
      <c r="A12" s="330" t="s">
        <v>165</v>
      </c>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2"/>
      <c r="AS12" s="322">
        <v>2070</v>
      </c>
      <c r="AT12" s="270"/>
      <c r="AU12" s="270"/>
      <c r="AV12" s="333"/>
      <c r="AW12" s="286"/>
      <c r="AX12" s="281"/>
      <c r="AY12" s="281"/>
      <c r="AZ12" s="281"/>
      <c r="BA12" s="281"/>
      <c r="BB12" s="281"/>
      <c r="BC12" s="281"/>
      <c r="BD12" s="281"/>
      <c r="BE12" s="287"/>
      <c r="BF12" s="286"/>
      <c r="BG12" s="281"/>
      <c r="BH12" s="281"/>
      <c r="BI12" s="281"/>
      <c r="BJ12" s="281"/>
      <c r="BK12" s="281"/>
      <c r="BL12" s="281"/>
      <c r="BM12" s="281"/>
      <c r="BN12" s="281"/>
      <c r="BO12" s="281"/>
      <c r="BP12" s="287"/>
      <c r="BQ12" s="286"/>
      <c r="BR12" s="281"/>
      <c r="BS12" s="281"/>
      <c r="BT12" s="281"/>
      <c r="BU12" s="281"/>
      <c r="BV12" s="281"/>
      <c r="BW12" s="281"/>
      <c r="BX12" s="281"/>
      <c r="BY12" s="281"/>
      <c r="BZ12" s="281"/>
      <c r="CA12" s="287"/>
      <c r="CB12" s="78">
        <f>AW12*4/CF5</f>
        <v>0</v>
      </c>
    </row>
    <row r="13" spans="1:80" ht="12.75">
      <c r="A13" s="303" t="s">
        <v>166</v>
      </c>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41" t="s">
        <v>278</v>
      </c>
      <c r="AT13" s="341"/>
      <c r="AU13" s="341"/>
      <c r="AV13" s="341"/>
      <c r="AW13" s="342">
        <f>(AW5+AW6)-(AX11+AW12)</f>
        <v>945</v>
      </c>
      <c r="AX13" s="342"/>
      <c r="AY13" s="342"/>
      <c r="AZ13" s="342"/>
      <c r="BA13" s="342"/>
      <c r="BB13" s="342"/>
      <c r="BC13" s="342"/>
      <c r="BD13" s="342"/>
      <c r="BE13" s="342"/>
      <c r="BF13" s="275">
        <f>(BF5+BF6)-(BG11+BF12)</f>
        <v>0</v>
      </c>
      <c r="BG13" s="276"/>
      <c r="BH13" s="276"/>
      <c r="BI13" s="276"/>
      <c r="BJ13" s="276"/>
      <c r="BK13" s="276"/>
      <c r="BL13" s="276"/>
      <c r="BM13" s="276"/>
      <c r="BN13" s="276"/>
      <c r="BO13" s="276"/>
      <c r="BP13" s="277"/>
      <c r="BQ13" s="275">
        <f>(BQ5+BQ6)-(BR11+BQ12)</f>
        <v>0</v>
      </c>
      <c r="BR13" s="276"/>
      <c r="BS13" s="276"/>
      <c r="BT13" s="276"/>
      <c r="BU13" s="276"/>
      <c r="BV13" s="276"/>
      <c r="BW13" s="276"/>
      <c r="BX13" s="276"/>
      <c r="BY13" s="276"/>
      <c r="BZ13" s="276"/>
      <c r="CA13" s="277"/>
      <c r="CB13" s="78">
        <f>AW13*4/CF5</f>
        <v>3780</v>
      </c>
    </row>
    <row r="14" spans="1:80" ht="12.75">
      <c r="A14" s="318" t="s">
        <v>277</v>
      </c>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41"/>
      <c r="AT14" s="341"/>
      <c r="AU14" s="341"/>
      <c r="AV14" s="341"/>
      <c r="AW14" s="342"/>
      <c r="AX14" s="342"/>
      <c r="AY14" s="342"/>
      <c r="AZ14" s="342"/>
      <c r="BA14" s="342"/>
      <c r="BB14" s="342"/>
      <c r="BC14" s="342"/>
      <c r="BD14" s="342"/>
      <c r="BE14" s="342"/>
      <c r="BF14" s="278"/>
      <c r="BG14" s="279"/>
      <c r="BH14" s="279"/>
      <c r="BI14" s="279"/>
      <c r="BJ14" s="279"/>
      <c r="BK14" s="279"/>
      <c r="BL14" s="279"/>
      <c r="BM14" s="279"/>
      <c r="BN14" s="279"/>
      <c r="BO14" s="279"/>
      <c r="BP14" s="280"/>
      <c r="BQ14" s="278"/>
      <c r="BR14" s="279"/>
      <c r="BS14" s="279"/>
      <c r="BT14" s="279"/>
      <c r="BU14" s="279"/>
      <c r="BV14" s="279"/>
      <c r="BW14" s="279"/>
      <c r="BX14" s="279"/>
      <c r="BY14" s="279"/>
      <c r="BZ14" s="279"/>
      <c r="CA14" s="280"/>
      <c r="CB14" s="78">
        <f>AW14*4/CF5</f>
        <v>0</v>
      </c>
    </row>
    <row r="15" spans="1:80" ht="12.75">
      <c r="A15" s="330" t="s">
        <v>167</v>
      </c>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2"/>
      <c r="AS15" s="322">
        <v>2105</v>
      </c>
      <c r="AT15" s="270"/>
      <c r="AU15" s="270"/>
      <c r="AV15" s="270"/>
      <c r="AW15" s="30"/>
      <c r="AX15" s="340"/>
      <c r="AY15" s="340"/>
      <c r="AZ15" s="340"/>
      <c r="BA15" s="340"/>
      <c r="BB15" s="340"/>
      <c r="BC15" s="340"/>
      <c r="BD15" s="340"/>
      <c r="BE15" s="31"/>
      <c r="BF15" s="30"/>
      <c r="BG15" s="288"/>
      <c r="BH15" s="288"/>
      <c r="BI15" s="288"/>
      <c r="BJ15" s="288"/>
      <c r="BK15" s="288"/>
      <c r="BL15" s="288"/>
      <c r="BM15" s="288"/>
      <c r="BN15" s="288"/>
      <c r="BO15" s="288"/>
      <c r="BP15" s="32"/>
      <c r="BQ15" s="30"/>
      <c r="BR15" s="288"/>
      <c r="BS15" s="288"/>
      <c r="BT15" s="288"/>
      <c r="BU15" s="288"/>
      <c r="BV15" s="288"/>
      <c r="BW15" s="288"/>
      <c r="BX15" s="288"/>
      <c r="BY15" s="288"/>
      <c r="BZ15" s="288"/>
      <c r="CA15" s="32"/>
      <c r="CB15" s="78">
        <f>AX15*4/CF5</f>
        <v>0</v>
      </c>
    </row>
    <row r="16" spans="1:80" ht="12.75">
      <c r="A16" s="330" t="s">
        <v>168</v>
      </c>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2"/>
      <c r="AS16" s="322">
        <v>2110</v>
      </c>
      <c r="AT16" s="270"/>
      <c r="AU16" s="270"/>
      <c r="AV16" s="270"/>
      <c r="AW16" s="33"/>
      <c r="AX16" s="335"/>
      <c r="AY16" s="335"/>
      <c r="AZ16" s="335"/>
      <c r="BA16" s="335"/>
      <c r="BB16" s="335"/>
      <c r="BC16" s="335"/>
      <c r="BD16" s="335"/>
      <c r="BE16" s="34"/>
      <c r="BF16" s="33"/>
      <c r="BG16" s="289"/>
      <c r="BH16" s="289"/>
      <c r="BI16" s="289"/>
      <c r="BJ16" s="289"/>
      <c r="BK16" s="289"/>
      <c r="BL16" s="289"/>
      <c r="BM16" s="289"/>
      <c r="BN16" s="289"/>
      <c r="BO16" s="289"/>
      <c r="BP16" s="35"/>
      <c r="BQ16" s="33"/>
      <c r="BR16" s="289"/>
      <c r="BS16" s="289"/>
      <c r="BT16" s="289"/>
      <c r="BU16" s="289"/>
      <c r="BV16" s="289"/>
      <c r="BW16" s="289"/>
      <c r="BX16" s="289"/>
      <c r="BY16" s="289"/>
      <c r="BZ16" s="289"/>
      <c r="CA16" s="35"/>
      <c r="CB16" s="78">
        <f>AX16*4/CF5</f>
        <v>0</v>
      </c>
    </row>
    <row r="17" spans="1:80" ht="12.75">
      <c r="A17" s="330" t="s">
        <v>169</v>
      </c>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2"/>
      <c r="AS17" s="322">
        <v>2111</v>
      </c>
      <c r="AT17" s="270"/>
      <c r="AU17" s="270"/>
      <c r="AV17" s="333"/>
      <c r="AW17" s="337"/>
      <c r="AX17" s="338"/>
      <c r="AY17" s="338"/>
      <c r="AZ17" s="338"/>
      <c r="BA17" s="338"/>
      <c r="BB17" s="338"/>
      <c r="BC17" s="338"/>
      <c r="BD17" s="338"/>
      <c r="BE17" s="339"/>
      <c r="BF17" s="290"/>
      <c r="BG17" s="291"/>
      <c r="BH17" s="291"/>
      <c r="BI17" s="291"/>
      <c r="BJ17" s="291"/>
      <c r="BK17" s="291"/>
      <c r="BL17" s="291"/>
      <c r="BM17" s="291"/>
      <c r="BN17" s="291"/>
      <c r="BO17" s="291"/>
      <c r="BP17" s="292"/>
      <c r="BQ17" s="290"/>
      <c r="BR17" s="291"/>
      <c r="BS17" s="291"/>
      <c r="BT17" s="291"/>
      <c r="BU17" s="291"/>
      <c r="BV17" s="291"/>
      <c r="BW17" s="291"/>
      <c r="BX17" s="291"/>
      <c r="BY17" s="291"/>
      <c r="BZ17" s="291"/>
      <c r="CA17" s="292"/>
      <c r="CB17" s="78">
        <f>AW17*4/CF5</f>
        <v>0</v>
      </c>
    </row>
    <row r="18" spans="1:80" ht="12.75">
      <c r="A18" s="330" t="s">
        <v>170</v>
      </c>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2"/>
      <c r="AS18" s="322">
        <v>2112</v>
      </c>
      <c r="AT18" s="270"/>
      <c r="AU18" s="270"/>
      <c r="AV18" s="333"/>
      <c r="AW18" s="334"/>
      <c r="AX18" s="335"/>
      <c r="AY18" s="335"/>
      <c r="AZ18" s="335"/>
      <c r="BA18" s="335"/>
      <c r="BB18" s="335"/>
      <c r="BC18" s="335"/>
      <c r="BD18" s="335"/>
      <c r="BE18" s="336"/>
      <c r="BF18" s="293"/>
      <c r="BG18" s="289"/>
      <c r="BH18" s="289"/>
      <c r="BI18" s="289"/>
      <c r="BJ18" s="289"/>
      <c r="BK18" s="289"/>
      <c r="BL18" s="289"/>
      <c r="BM18" s="289"/>
      <c r="BN18" s="289"/>
      <c r="BO18" s="289"/>
      <c r="BP18" s="294"/>
      <c r="BQ18" s="293"/>
      <c r="BR18" s="289"/>
      <c r="BS18" s="289"/>
      <c r="BT18" s="289"/>
      <c r="BU18" s="289"/>
      <c r="BV18" s="289"/>
      <c r="BW18" s="289"/>
      <c r="BX18" s="289"/>
      <c r="BY18" s="289"/>
      <c r="BZ18" s="289"/>
      <c r="CA18" s="294"/>
      <c r="CB18" s="78">
        <f>AW18*4/CF5</f>
        <v>0</v>
      </c>
    </row>
    <row r="19" spans="1:80" ht="12.75">
      <c r="A19" s="301" t="s">
        <v>171</v>
      </c>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217">
        <v>2120</v>
      </c>
      <c r="AT19" s="217"/>
      <c r="AU19" s="217"/>
      <c r="AV19" s="217"/>
      <c r="AW19" s="217">
        <v>1022</v>
      </c>
      <c r="AX19" s="217"/>
      <c r="AY19" s="217"/>
      <c r="AZ19" s="217"/>
      <c r="BA19" s="217"/>
      <c r="BB19" s="217"/>
      <c r="BC19" s="217"/>
      <c r="BD19" s="217"/>
      <c r="BE19" s="217"/>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78">
        <f>AW19*4/CF5</f>
        <v>4088</v>
      </c>
    </row>
    <row r="20" spans="1:80" ht="12.75">
      <c r="A20" s="330" t="s">
        <v>172</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2"/>
      <c r="AS20" s="322">
        <v>2121</v>
      </c>
      <c r="AT20" s="270"/>
      <c r="AU20" s="270"/>
      <c r="AV20" s="333"/>
      <c r="AW20" s="322"/>
      <c r="AX20" s="270"/>
      <c r="AY20" s="270"/>
      <c r="AZ20" s="270"/>
      <c r="BA20" s="270"/>
      <c r="BB20" s="270"/>
      <c r="BC20" s="270"/>
      <c r="BD20" s="270"/>
      <c r="BE20" s="333"/>
      <c r="BF20" s="284"/>
      <c r="BG20" s="274"/>
      <c r="BH20" s="274"/>
      <c r="BI20" s="274"/>
      <c r="BJ20" s="274"/>
      <c r="BK20" s="274"/>
      <c r="BL20" s="274"/>
      <c r="BM20" s="274"/>
      <c r="BN20" s="274"/>
      <c r="BO20" s="274"/>
      <c r="BP20" s="285"/>
      <c r="BQ20" s="284"/>
      <c r="BR20" s="274"/>
      <c r="BS20" s="274"/>
      <c r="BT20" s="274"/>
      <c r="BU20" s="274"/>
      <c r="BV20" s="274"/>
      <c r="BW20" s="274"/>
      <c r="BX20" s="274"/>
      <c r="BY20" s="274"/>
      <c r="BZ20" s="274"/>
      <c r="CA20" s="285"/>
      <c r="CB20" s="78">
        <f>AW20*4/CF5</f>
        <v>0</v>
      </c>
    </row>
    <row r="21" spans="1:80" ht="12.75">
      <c r="A21" s="330" t="s">
        <v>173</v>
      </c>
      <c r="B21" s="331"/>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2"/>
      <c r="AS21" s="322">
        <v>2122</v>
      </c>
      <c r="AT21" s="270"/>
      <c r="AU21" s="270"/>
      <c r="AV21" s="333"/>
      <c r="AW21" s="322"/>
      <c r="AX21" s="270"/>
      <c r="AY21" s="270"/>
      <c r="AZ21" s="270"/>
      <c r="BA21" s="270"/>
      <c r="BB21" s="270"/>
      <c r="BC21" s="270"/>
      <c r="BD21" s="270"/>
      <c r="BE21" s="333"/>
      <c r="BF21" s="284"/>
      <c r="BG21" s="274"/>
      <c r="BH21" s="274"/>
      <c r="BI21" s="274"/>
      <c r="BJ21" s="274"/>
      <c r="BK21" s="274"/>
      <c r="BL21" s="274"/>
      <c r="BM21" s="274"/>
      <c r="BN21" s="274"/>
      <c r="BO21" s="274"/>
      <c r="BP21" s="285"/>
      <c r="BQ21" s="284"/>
      <c r="BR21" s="274"/>
      <c r="BS21" s="274"/>
      <c r="BT21" s="274"/>
      <c r="BU21" s="274"/>
      <c r="BV21" s="274"/>
      <c r="BW21" s="274"/>
      <c r="BX21" s="274"/>
      <c r="BY21" s="274"/>
      <c r="BZ21" s="274"/>
      <c r="CA21" s="285"/>
      <c r="CB21" s="46">
        <f>AW21*4/CF5</f>
        <v>0</v>
      </c>
    </row>
    <row r="22" spans="1:80" ht="12.75">
      <c r="A22" s="330" t="s">
        <v>174</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2"/>
      <c r="AS22" s="322">
        <v>2123</v>
      </c>
      <c r="AT22" s="270"/>
      <c r="AU22" s="270"/>
      <c r="AV22" s="333"/>
      <c r="AW22" s="322"/>
      <c r="AX22" s="270"/>
      <c r="AY22" s="270"/>
      <c r="AZ22" s="270"/>
      <c r="BA22" s="270"/>
      <c r="BB22" s="270"/>
      <c r="BC22" s="270"/>
      <c r="BD22" s="270"/>
      <c r="BE22" s="333"/>
      <c r="BF22" s="284"/>
      <c r="BG22" s="274"/>
      <c r="BH22" s="274"/>
      <c r="BI22" s="274"/>
      <c r="BJ22" s="274"/>
      <c r="BK22" s="274"/>
      <c r="BL22" s="274"/>
      <c r="BM22" s="274"/>
      <c r="BN22" s="274"/>
      <c r="BO22" s="274"/>
      <c r="BP22" s="285"/>
      <c r="BQ22" s="284"/>
      <c r="BR22" s="274"/>
      <c r="BS22" s="274"/>
      <c r="BT22" s="274"/>
      <c r="BU22" s="274"/>
      <c r="BV22" s="274"/>
      <c r="BW22" s="274"/>
      <c r="BX22" s="274"/>
      <c r="BY22" s="274"/>
      <c r="BZ22" s="274"/>
      <c r="CA22" s="285"/>
      <c r="CB22" s="46">
        <f>AW22*4/CF5</f>
        <v>0</v>
      </c>
    </row>
    <row r="23" spans="1:80" ht="12.75">
      <c r="A23" s="301" t="s">
        <v>175</v>
      </c>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217">
        <v>2130</v>
      </c>
      <c r="AT23" s="217"/>
      <c r="AU23" s="217"/>
      <c r="AV23" s="217"/>
      <c r="AW23" s="24"/>
      <c r="AX23" s="270">
        <v>716</v>
      </c>
      <c r="AY23" s="270"/>
      <c r="AZ23" s="270"/>
      <c r="BA23" s="270"/>
      <c r="BB23" s="270"/>
      <c r="BC23" s="270"/>
      <c r="BD23" s="270"/>
      <c r="BE23" s="25"/>
      <c r="BF23" s="26"/>
      <c r="BG23" s="281"/>
      <c r="BH23" s="281"/>
      <c r="BI23" s="281"/>
      <c r="BJ23" s="281"/>
      <c r="BK23" s="281"/>
      <c r="BL23" s="281"/>
      <c r="BM23" s="281"/>
      <c r="BN23" s="281"/>
      <c r="BO23" s="281"/>
      <c r="BP23" s="27"/>
      <c r="BQ23" s="26"/>
      <c r="BR23" s="281"/>
      <c r="BS23" s="281"/>
      <c r="BT23" s="281"/>
      <c r="BU23" s="281"/>
      <c r="BV23" s="281"/>
      <c r="BW23" s="281"/>
      <c r="BX23" s="281"/>
      <c r="BY23" s="281"/>
      <c r="BZ23" s="281"/>
      <c r="CA23" s="27"/>
      <c r="CB23" s="46">
        <f>AX23*4/CF5</f>
        <v>2864</v>
      </c>
    </row>
    <row r="24" spans="1:80" ht="12.75">
      <c r="A24" s="301" t="s">
        <v>176</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217">
        <v>2150</v>
      </c>
      <c r="AT24" s="217"/>
      <c r="AU24" s="217"/>
      <c r="AV24" s="217"/>
      <c r="AW24" s="24"/>
      <c r="AX24" s="270">
        <v>134</v>
      </c>
      <c r="AY24" s="270"/>
      <c r="AZ24" s="270"/>
      <c r="BA24" s="270"/>
      <c r="BB24" s="270"/>
      <c r="BC24" s="270"/>
      <c r="BD24" s="270"/>
      <c r="BE24" s="25"/>
      <c r="BF24" s="26"/>
      <c r="BG24" s="281"/>
      <c r="BH24" s="281"/>
      <c r="BI24" s="281"/>
      <c r="BJ24" s="281"/>
      <c r="BK24" s="281"/>
      <c r="BL24" s="281"/>
      <c r="BM24" s="281"/>
      <c r="BN24" s="281"/>
      <c r="BO24" s="281"/>
      <c r="BP24" s="27"/>
      <c r="BQ24" s="26"/>
      <c r="BR24" s="281"/>
      <c r="BS24" s="281"/>
      <c r="BT24" s="281"/>
      <c r="BU24" s="281"/>
      <c r="BV24" s="281"/>
      <c r="BW24" s="281"/>
      <c r="BX24" s="281"/>
      <c r="BY24" s="281"/>
      <c r="BZ24" s="281"/>
      <c r="CA24" s="27"/>
      <c r="CB24" s="46">
        <f>AX24*4/CF5</f>
        <v>536</v>
      </c>
    </row>
    <row r="25" spans="1:80" ht="12.75">
      <c r="A25" s="329" t="s">
        <v>177</v>
      </c>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217">
        <v>2180</v>
      </c>
      <c r="AT25" s="217"/>
      <c r="AU25" s="217"/>
      <c r="AV25" s="217"/>
      <c r="AW25" s="24"/>
      <c r="AX25" s="270">
        <v>1076</v>
      </c>
      <c r="AY25" s="270"/>
      <c r="AZ25" s="270"/>
      <c r="BA25" s="270"/>
      <c r="BB25" s="270"/>
      <c r="BC25" s="270"/>
      <c r="BD25" s="270"/>
      <c r="BE25" s="25"/>
      <c r="BF25" s="26"/>
      <c r="BG25" s="281"/>
      <c r="BH25" s="281"/>
      <c r="BI25" s="281"/>
      <c r="BJ25" s="281"/>
      <c r="BK25" s="281"/>
      <c r="BL25" s="281"/>
      <c r="BM25" s="281"/>
      <c r="BN25" s="281"/>
      <c r="BO25" s="281"/>
      <c r="BP25" s="27"/>
      <c r="BQ25" s="26"/>
      <c r="BR25" s="281"/>
      <c r="BS25" s="281"/>
      <c r="BT25" s="281"/>
      <c r="BU25" s="281"/>
      <c r="BV25" s="281"/>
      <c r="BW25" s="281"/>
      <c r="BX25" s="281"/>
      <c r="BY25" s="281"/>
      <c r="BZ25" s="281"/>
      <c r="CA25" s="27"/>
      <c r="CB25" s="46">
        <f>AX25*4/CF5</f>
        <v>4304</v>
      </c>
    </row>
    <row r="26" spans="1:80" ht="12.75">
      <c r="A26" s="330" t="s">
        <v>178</v>
      </c>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2"/>
      <c r="AS26" s="322">
        <v>2181</v>
      </c>
      <c r="AT26" s="270"/>
      <c r="AU26" s="270"/>
      <c r="AV26" s="333"/>
      <c r="AW26" s="322"/>
      <c r="AX26" s="270"/>
      <c r="AY26" s="270"/>
      <c r="AZ26" s="270"/>
      <c r="BA26" s="270"/>
      <c r="BB26" s="270"/>
      <c r="BC26" s="270"/>
      <c r="BD26" s="270"/>
      <c r="BE26" s="333"/>
      <c r="BF26" s="286"/>
      <c r="BG26" s="281"/>
      <c r="BH26" s="281"/>
      <c r="BI26" s="281"/>
      <c r="BJ26" s="281"/>
      <c r="BK26" s="281"/>
      <c r="BL26" s="281"/>
      <c r="BM26" s="281"/>
      <c r="BN26" s="281"/>
      <c r="BO26" s="281"/>
      <c r="BP26" s="287"/>
      <c r="BQ26" s="286"/>
      <c r="BR26" s="281"/>
      <c r="BS26" s="281"/>
      <c r="BT26" s="281"/>
      <c r="BU26" s="281"/>
      <c r="BV26" s="281"/>
      <c r="BW26" s="281"/>
      <c r="BX26" s="281"/>
      <c r="BY26" s="281"/>
      <c r="BZ26" s="281"/>
      <c r="CA26" s="287"/>
      <c r="CB26" s="46">
        <f>AW26*4/CF5</f>
        <v>0</v>
      </c>
    </row>
    <row r="27" spans="1:80" ht="12.75">
      <c r="A27" s="330" t="s">
        <v>179</v>
      </c>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2"/>
      <c r="AS27" s="322">
        <v>2182</v>
      </c>
      <c r="AT27" s="270"/>
      <c r="AU27" s="270"/>
      <c r="AV27" s="333"/>
      <c r="AW27" s="322"/>
      <c r="AX27" s="270"/>
      <c r="AY27" s="270"/>
      <c r="AZ27" s="270"/>
      <c r="BA27" s="270"/>
      <c r="BB27" s="270"/>
      <c r="BC27" s="270"/>
      <c r="BD27" s="270"/>
      <c r="BE27" s="333"/>
      <c r="BF27" s="286"/>
      <c r="BG27" s="281"/>
      <c r="BH27" s="281"/>
      <c r="BI27" s="281"/>
      <c r="BJ27" s="281"/>
      <c r="BK27" s="281"/>
      <c r="BL27" s="281"/>
      <c r="BM27" s="281"/>
      <c r="BN27" s="281"/>
      <c r="BO27" s="281"/>
      <c r="BP27" s="287"/>
      <c r="BQ27" s="286"/>
      <c r="BR27" s="281"/>
      <c r="BS27" s="281"/>
      <c r="BT27" s="281"/>
      <c r="BU27" s="281"/>
      <c r="BV27" s="281"/>
      <c r="BW27" s="281"/>
      <c r="BX27" s="281"/>
      <c r="BY27" s="281"/>
      <c r="BZ27" s="281"/>
      <c r="CA27" s="287"/>
      <c r="CB27" s="46">
        <f>AW27*4/CF5</f>
        <v>0</v>
      </c>
    </row>
    <row r="28" spans="1:80" ht="12.75">
      <c r="A28" s="303" t="s">
        <v>180</v>
      </c>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5"/>
      <c r="AS28" s="306" t="s">
        <v>279</v>
      </c>
      <c r="AT28" s="307"/>
      <c r="AU28" s="307"/>
      <c r="AV28" s="308"/>
      <c r="AW28" s="312">
        <f>(AW13+AX15+AX16+AW19)-(AX23+AX24+AX25)</f>
        <v>41</v>
      </c>
      <c r="AX28" s="313"/>
      <c r="AY28" s="313"/>
      <c r="AZ28" s="313"/>
      <c r="BA28" s="313"/>
      <c r="BB28" s="313"/>
      <c r="BC28" s="313"/>
      <c r="BD28" s="313"/>
      <c r="BE28" s="314"/>
      <c r="BF28" s="275">
        <f>(BF13+BG15+BG16+BF19)-(BG23+BG24+BG25)</f>
        <v>0</v>
      </c>
      <c r="BG28" s="276"/>
      <c r="BH28" s="276"/>
      <c r="BI28" s="276"/>
      <c r="BJ28" s="276"/>
      <c r="BK28" s="276"/>
      <c r="BL28" s="276"/>
      <c r="BM28" s="276"/>
      <c r="BN28" s="276"/>
      <c r="BO28" s="276"/>
      <c r="BP28" s="277"/>
      <c r="BQ28" s="275">
        <f>(BQ13+BR15+BR16+BQ19)-(BR23+BR24+BR25)</f>
        <v>0</v>
      </c>
      <c r="BR28" s="276"/>
      <c r="BS28" s="276"/>
      <c r="BT28" s="276"/>
      <c r="BU28" s="276"/>
      <c r="BV28" s="276"/>
      <c r="BW28" s="276"/>
      <c r="BX28" s="276"/>
      <c r="BY28" s="276"/>
      <c r="BZ28" s="276"/>
      <c r="CA28" s="277"/>
      <c r="CB28" s="46">
        <f>AW28*4/CF5</f>
        <v>164</v>
      </c>
    </row>
    <row r="29" spans="1:80" ht="12.75">
      <c r="A29" s="318" t="s">
        <v>277</v>
      </c>
      <c r="B29" s="319"/>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20"/>
      <c r="AS29" s="309"/>
      <c r="AT29" s="310"/>
      <c r="AU29" s="310"/>
      <c r="AV29" s="311"/>
      <c r="AW29" s="315"/>
      <c r="AX29" s="316"/>
      <c r="AY29" s="316"/>
      <c r="AZ29" s="316"/>
      <c r="BA29" s="316"/>
      <c r="BB29" s="316"/>
      <c r="BC29" s="316"/>
      <c r="BD29" s="316"/>
      <c r="BE29" s="317"/>
      <c r="BF29" s="278"/>
      <c r="BG29" s="279"/>
      <c r="BH29" s="279"/>
      <c r="BI29" s="279"/>
      <c r="BJ29" s="279"/>
      <c r="BK29" s="279"/>
      <c r="BL29" s="279"/>
      <c r="BM29" s="279"/>
      <c r="BN29" s="279"/>
      <c r="BO29" s="279"/>
      <c r="BP29" s="280"/>
      <c r="BQ29" s="278"/>
      <c r="BR29" s="279"/>
      <c r="BS29" s="279"/>
      <c r="BT29" s="279"/>
      <c r="BU29" s="279"/>
      <c r="BV29" s="279"/>
      <c r="BW29" s="279"/>
      <c r="BX29" s="279"/>
      <c r="BY29" s="279"/>
      <c r="BZ29" s="279"/>
      <c r="CA29" s="280"/>
      <c r="CB29" s="46">
        <f>AW29*4/CF5</f>
        <v>0</v>
      </c>
    </row>
    <row r="30" spans="1:80" ht="12.75">
      <c r="A30" s="301" t="s">
        <v>181</v>
      </c>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217">
        <v>2200</v>
      </c>
      <c r="AT30" s="217"/>
      <c r="AU30" s="217"/>
      <c r="AV30" s="217"/>
      <c r="AW30" s="217"/>
      <c r="AX30" s="217"/>
      <c r="AY30" s="217"/>
      <c r="AZ30" s="217"/>
      <c r="BA30" s="217"/>
      <c r="BB30" s="217"/>
      <c r="BC30" s="217"/>
      <c r="BD30" s="217"/>
      <c r="BE30" s="217"/>
      <c r="BF30" s="283"/>
      <c r="BG30" s="283"/>
      <c r="BH30" s="283"/>
      <c r="BI30" s="283"/>
      <c r="BJ30" s="283"/>
      <c r="BK30" s="283"/>
      <c r="BL30" s="283"/>
      <c r="BM30" s="283"/>
      <c r="BN30" s="283"/>
      <c r="BO30" s="283"/>
      <c r="BP30" s="283"/>
      <c r="BQ30" s="283"/>
      <c r="BR30" s="283"/>
      <c r="BS30" s="283"/>
      <c r="BT30" s="283"/>
      <c r="BU30" s="283"/>
      <c r="BV30" s="283"/>
      <c r="BW30" s="283"/>
      <c r="BX30" s="283"/>
      <c r="BY30" s="283"/>
      <c r="BZ30" s="283"/>
      <c r="CA30" s="283"/>
      <c r="CB30" s="46">
        <f>AW30*4/CF5</f>
        <v>0</v>
      </c>
    </row>
    <row r="31" spans="1:80" ht="12.75">
      <c r="A31" s="301" t="s">
        <v>182</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217">
        <v>2220</v>
      </c>
      <c r="AT31" s="217"/>
      <c r="AU31" s="217"/>
      <c r="AV31" s="217"/>
      <c r="AW31" s="217"/>
      <c r="AX31" s="217"/>
      <c r="AY31" s="217"/>
      <c r="AZ31" s="217"/>
      <c r="BA31" s="217"/>
      <c r="BB31" s="217"/>
      <c r="BC31" s="217"/>
      <c r="BD31" s="217"/>
      <c r="BE31" s="217"/>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46">
        <f>AW31*4/CF5</f>
        <v>0</v>
      </c>
    </row>
    <row r="32" spans="1:80" ht="12.75">
      <c r="A32" s="301" t="s">
        <v>183</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217">
        <v>2240</v>
      </c>
      <c r="AT32" s="217"/>
      <c r="AU32" s="217"/>
      <c r="AV32" s="217"/>
      <c r="AW32" s="217">
        <v>102</v>
      </c>
      <c r="AX32" s="217"/>
      <c r="AY32" s="217"/>
      <c r="AZ32" s="217"/>
      <c r="BA32" s="217"/>
      <c r="BB32" s="217"/>
      <c r="BC32" s="217"/>
      <c r="BD32" s="217"/>
      <c r="BE32" s="217"/>
      <c r="BF32" s="283"/>
      <c r="BG32" s="283"/>
      <c r="BH32" s="283"/>
      <c r="BI32" s="283"/>
      <c r="BJ32" s="283"/>
      <c r="BK32" s="283"/>
      <c r="BL32" s="283"/>
      <c r="BM32" s="283"/>
      <c r="BN32" s="283"/>
      <c r="BO32" s="283"/>
      <c r="BP32" s="283"/>
      <c r="BQ32" s="283"/>
      <c r="BR32" s="283"/>
      <c r="BS32" s="283"/>
      <c r="BT32" s="283"/>
      <c r="BU32" s="283"/>
      <c r="BV32" s="283"/>
      <c r="BW32" s="283"/>
      <c r="BX32" s="283"/>
      <c r="BY32" s="283"/>
      <c r="BZ32" s="283"/>
      <c r="CA32" s="283"/>
      <c r="CB32" s="46">
        <f>AW32*4/CF5</f>
        <v>408</v>
      </c>
    </row>
    <row r="33" spans="1:80" ht="12.75">
      <c r="A33" s="330" t="s">
        <v>184</v>
      </c>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2"/>
      <c r="AS33" s="322">
        <v>2241</v>
      </c>
      <c r="AT33" s="270"/>
      <c r="AU33" s="270"/>
      <c r="AV33" s="333"/>
      <c r="AW33" s="322"/>
      <c r="AX33" s="270"/>
      <c r="AY33" s="270"/>
      <c r="AZ33" s="270"/>
      <c r="BA33" s="270"/>
      <c r="BB33" s="270"/>
      <c r="BC33" s="270"/>
      <c r="BD33" s="270"/>
      <c r="BE33" s="333"/>
      <c r="BF33" s="284"/>
      <c r="BG33" s="274"/>
      <c r="BH33" s="274"/>
      <c r="BI33" s="274"/>
      <c r="BJ33" s="274"/>
      <c r="BK33" s="274"/>
      <c r="BL33" s="274"/>
      <c r="BM33" s="274"/>
      <c r="BN33" s="274"/>
      <c r="BO33" s="274"/>
      <c r="BP33" s="285"/>
      <c r="BQ33" s="284"/>
      <c r="BR33" s="274"/>
      <c r="BS33" s="274"/>
      <c r="BT33" s="274"/>
      <c r="BU33" s="274"/>
      <c r="BV33" s="274"/>
      <c r="BW33" s="274"/>
      <c r="BX33" s="274"/>
      <c r="BY33" s="274"/>
      <c r="BZ33" s="274"/>
      <c r="CA33" s="285"/>
      <c r="CB33" s="46">
        <f>AW33*4/CF5</f>
        <v>0</v>
      </c>
    </row>
    <row r="34" spans="1:80" ht="12.75">
      <c r="A34" s="301" t="s">
        <v>185</v>
      </c>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217">
        <v>2250</v>
      </c>
      <c r="AT34" s="217"/>
      <c r="AU34" s="217"/>
      <c r="AV34" s="217"/>
      <c r="AW34" s="24"/>
      <c r="AX34" s="270">
        <v>25</v>
      </c>
      <c r="AY34" s="270"/>
      <c r="AZ34" s="270"/>
      <c r="BA34" s="270"/>
      <c r="BB34" s="270"/>
      <c r="BC34" s="270"/>
      <c r="BD34" s="270"/>
      <c r="BE34" s="25"/>
      <c r="BF34" s="26"/>
      <c r="BG34" s="281"/>
      <c r="BH34" s="281"/>
      <c r="BI34" s="281"/>
      <c r="BJ34" s="281"/>
      <c r="BK34" s="281"/>
      <c r="BL34" s="281"/>
      <c r="BM34" s="281"/>
      <c r="BN34" s="281"/>
      <c r="BO34" s="281"/>
      <c r="BP34" s="27"/>
      <c r="BQ34" s="26"/>
      <c r="BR34" s="281"/>
      <c r="BS34" s="281"/>
      <c r="BT34" s="281"/>
      <c r="BU34" s="281"/>
      <c r="BV34" s="281"/>
      <c r="BW34" s="281"/>
      <c r="BX34" s="281"/>
      <c r="BY34" s="281"/>
      <c r="BZ34" s="281"/>
      <c r="CA34" s="27"/>
      <c r="CB34" s="46">
        <f>AX34*4/CF5</f>
        <v>100</v>
      </c>
    </row>
    <row r="35" spans="1:80" ht="12.75">
      <c r="A35" s="301" t="s">
        <v>186</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217">
        <v>2255</v>
      </c>
      <c r="AT35" s="217"/>
      <c r="AU35" s="217"/>
      <c r="AV35" s="217"/>
      <c r="AW35" s="24"/>
      <c r="AX35" s="270"/>
      <c r="AY35" s="270"/>
      <c r="AZ35" s="270"/>
      <c r="BA35" s="270"/>
      <c r="BB35" s="270"/>
      <c r="BC35" s="270"/>
      <c r="BD35" s="270"/>
      <c r="BE35" s="25"/>
      <c r="BF35" s="26"/>
      <c r="BG35" s="281"/>
      <c r="BH35" s="281"/>
      <c r="BI35" s="281"/>
      <c r="BJ35" s="281"/>
      <c r="BK35" s="281"/>
      <c r="BL35" s="281"/>
      <c r="BM35" s="281"/>
      <c r="BN35" s="281"/>
      <c r="BO35" s="281"/>
      <c r="BP35" s="27"/>
      <c r="BQ35" s="26"/>
      <c r="BR35" s="281"/>
      <c r="BS35" s="281"/>
      <c r="BT35" s="281"/>
      <c r="BU35" s="281"/>
      <c r="BV35" s="281"/>
      <c r="BW35" s="281"/>
      <c r="BX35" s="281"/>
      <c r="BY35" s="281"/>
      <c r="BZ35" s="281"/>
      <c r="CA35" s="27"/>
      <c r="CB35" s="46">
        <f>AX35*4/CF5</f>
        <v>0</v>
      </c>
    </row>
    <row r="36" spans="1:80" ht="12.75">
      <c r="A36" s="329" t="s">
        <v>187</v>
      </c>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217">
        <v>2270</v>
      </c>
      <c r="AT36" s="217"/>
      <c r="AU36" s="217"/>
      <c r="AV36" s="217"/>
      <c r="AW36" s="24"/>
      <c r="AX36" s="270">
        <v>1</v>
      </c>
      <c r="AY36" s="270"/>
      <c r="AZ36" s="270"/>
      <c r="BA36" s="270"/>
      <c r="BB36" s="270"/>
      <c r="BC36" s="270"/>
      <c r="BD36" s="270"/>
      <c r="BE36" s="25"/>
      <c r="BF36" s="26"/>
      <c r="BG36" s="281"/>
      <c r="BH36" s="281"/>
      <c r="BI36" s="281"/>
      <c r="BJ36" s="281"/>
      <c r="BK36" s="281"/>
      <c r="BL36" s="281"/>
      <c r="BM36" s="281"/>
      <c r="BN36" s="281"/>
      <c r="BO36" s="281"/>
      <c r="BP36" s="27"/>
      <c r="BQ36" s="26"/>
      <c r="BR36" s="281"/>
      <c r="BS36" s="281"/>
      <c r="BT36" s="281"/>
      <c r="BU36" s="281"/>
      <c r="BV36" s="281"/>
      <c r="BW36" s="281"/>
      <c r="BX36" s="281"/>
      <c r="BY36" s="281"/>
      <c r="BZ36" s="281"/>
      <c r="CA36" s="27"/>
      <c r="CB36" s="46">
        <f>AX36*4/CF5</f>
        <v>4</v>
      </c>
    </row>
    <row r="37" spans="1:80" ht="12.75">
      <c r="A37" s="323" t="s">
        <v>188</v>
      </c>
      <c r="B37" s="324"/>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5"/>
      <c r="AS37" s="326">
        <v>2275</v>
      </c>
      <c r="AT37" s="327"/>
      <c r="AU37" s="327"/>
      <c r="AV37" s="328"/>
      <c r="AW37" s="38"/>
      <c r="AX37" s="282"/>
      <c r="AY37" s="282"/>
      <c r="AZ37" s="282"/>
      <c r="BA37" s="282"/>
      <c r="BB37" s="282"/>
      <c r="BC37" s="282"/>
      <c r="BD37" s="282"/>
      <c r="BE37" s="39"/>
      <c r="BF37" s="38"/>
      <c r="BG37" s="282"/>
      <c r="BH37" s="282"/>
      <c r="BI37" s="282"/>
      <c r="BJ37" s="282"/>
      <c r="BK37" s="282"/>
      <c r="BL37" s="282"/>
      <c r="BM37" s="282"/>
      <c r="BN37" s="282"/>
      <c r="BO37" s="282"/>
      <c r="BP37" s="39"/>
      <c r="BQ37" s="38"/>
      <c r="BR37" s="282"/>
      <c r="BS37" s="282"/>
      <c r="BT37" s="282"/>
      <c r="BU37" s="282"/>
      <c r="BV37" s="282"/>
      <c r="BW37" s="282"/>
      <c r="BX37" s="282"/>
      <c r="BY37" s="282"/>
      <c r="BZ37" s="282"/>
      <c r="CA37" s="39"/>
      <c r="CB37" s="46">
        <f>AX37*4/CF5</f>
        <v>0</v>
      </c>
    </row>
    <row r="38" spans="1:80" ht="12.75">
      <c r="A38" s="303" t="s">
        <v>189</v>
      </c>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5"/>
      <c r="AS38" s="306" t="s">
        <v>280</v>
      </c>
      <c r="AT38" s="307"/>
      <c r="AU38" s="307"/>
      <c r="AV38" s="308"/>
      <c r="AW38" s="312">
        <f>(AW28+AW30+AW31+AW32+AX37)-(AX34+AX35+AX36)</f>
        <v>117</v>
      </c>
      <c r="AX38" s="313"/>
      <c r="AY38" s="313"/>
      <c r="AZ38" s="313"/>
      <c r="BA38" s="313"/>
      <c r="BB38" s="313"/>
      <c r="BC38" s="313"/>
      <c r="BD38" s="313"/>
      <c r="BE38" s="314"/>
      <c r="BF38" s="275">
        <f>(BF28+BF30+BF31+BF32+BG37)-(BG34+BG35+BG36)</f>
        <v>0</v>
      </c>
      <c r="BG38" s="276"/>
      <c r="BH38" s="276"/>
      <c r="BI38" s="276"/>
      <c r="BJ38" s="276"/>
      <c r="BK38" s="276"/>
      <c r="BL38" s="276"/>
      <c r="BM38" s="276"/>
      <c r="BN38" s="276"/>
      <c r="BO38" s="276"/>
      <c r="BP38" s="277"/>
      <c r="BQ38" s="275">
        <f>(BQ28+BQ30+BQ31+BQ32+BR37)-(BR34+BR35+BR36)</f>
        <v>0</v>
      </c>
      <c r="BR38" s="276"/>
      <c r="BS38" s="276"/>
      <c r="BT38" s="276"/>
      <c r="BU38" s="276"/>
      <c r="BV38" s="276"/>
      <c r="BW38" s="276"/>
      <c r="BX38" s="276"/>
      <c r="BY38" s="276"/>
      <c r="BZ38" s="276"/>
      <c r="CA38" s="277"/>
      <c r="CB38" s="46">
        <f>AW38*4/CF5</f>
        <v>468</v>
      </c>
    </row>
    <row r="39" spans="1:80" ht="12.75">
      <c r="A39" s="318" t="s">
        <v>277</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20"/>
      <c r="AS39" s="309"/>
      <c r="AT39" s="310"/>
      <c r="AU39" s="310"/>
      <c r="AV39" s="311"/>
      <c r="AW39" s="315"/>
      <c r="AX39" s="316"/>
      <c r="AY39" s="316"/>
      <c r="AZ39" s="316"/>
      <c r="BA39" s="316"/>
      <c r="BB39" s="316"/>
      <c r="BC39" s="316"/>
      <c r="BD39" s="316"/>
      <c r="BE39" s="317"/>
      <c r="BF39" s="278"/>
      <c r="BG39" s="279"/>
      <c r="BH39" s="279"/>
      <c r="BI39" s="279"/>
      <c r="BJ39" s="279"/>
      <c r="BK39" s="279"/>
      <c r="BL39" s="279"/>
      <c r="BM39" s="279"/>
      <c r="BN39" s="279"/>
      <c r="BO39" s="279"/>
      <c r="BP39" s="280"/>
      <c r="BQ39" s="278"/>
      <c r="BR39" s="279"/>
      <c r="BS39" s="279"/>
      <c r="BT39" s="279"/>
      <c r="BU39" s="279"/>
      <c r="BV39" s="279"/>
      <c r="BW39" s="279"/>
      <c r="BX39" s="279"/>
      <c r="BY39" s="279"/>
      <c r="BZ39" s="279"/>
      <c r="CA39" s="280"/>
      <c r="CB39" s="46"/>
    </row>
    <row r="40" spans="1:80" ht="12.75">
      <c r="A40" s="301" t="s">
        <v>190</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217">
        <v>2300</v>
      </c>
      <c r="AT40" s="217"/>
      <c r="AU40" s="217"/>
      <c r="AV40" s="322"/>
      <c r="AW40" s="28"/>
      <c r="AX40" s="274">
        <v>-21</v>
      </c>
      <c r="AY40" s="274"/>
      <c r="AZ40" s="274"/>
      <c r="BA40" s="274"/>
      <c r="BB40" s="274"/>
      <c r="BC40" s="274"/>
      <c r="BD40" s="274"/>
      <c r="BE40" s="27"/>
      <c r="BF40" s="28"/>
      <c r="BG40" s="274"/>
      <c r="BH40" s="274"/>
      <c r="BI40" s="274"/>
      <c r="BJ40" s="274"/>
      <c r="BK40" s="274"/>
      <c r="BL40" s="274"/>
      <c r="BM40" s="274"/>
      <c r="BN40" s="274"/>
      <c r="BO40" s="274"/>
      <c r="BP40" s="29"/>
      <c r="BQ40" s="28"/>
      <c r="BR40" s="274"/>
      <c r="BS40" s="274"/>
      <c r="BT40" s="274"/>
      <c r="BU40" s="274"/>
      <c r="BV40" s="274"/>
      <c r="BW40" s="274"/>
      <c r="BX40" s="274"/>
      <c r="BY40" s="274"/>
      <c r="BZ40" s="274"/>
      <c r="CA40" s="29"/>
      <c r="CB40" s="46">
        <f>AX40*4/CF5</f>
        <v>-84</v>
      </c>
    </row>
    <row r="41" spans="1:80" ht="12.75">
      <c r="A41" s="321" t="s">
        <v>191</v>
      </c>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217">
        <v>2305</v>
      </c>
      <c r="AT41" s="217"/>
      <c r="AU41" s="217"/>
      <c r="AV41" s="217"/>
      <c r="AW41" s="40"/>
      <c r="AX41" s="274"/>
      <c r="AY41" s="274"/>
      <c r="AZ41" s="274"/>
      <c r="BA41" s="274"/>
      <c r="BB41" s="274"/>
      <c r="BC41" s="274"/>
      <c r="BD41" s="274"/>
      <c r="BE41" s="40"/>
      <c r="BF41" s="28"/>
      <c r="BG41" s="274"/>
      <c r="BH41" s="274"/>
      <c r="BI41" s="274"/>
      <c r="BJ41" s="274"/>
      <c r="BK41" s="274"/>
      <c r="BL41" s="274"/>
      <c r="BM41" s="274"/>
      <c r="BN41" s="274"/>
      <c r="BO41" s="274"/>
      <c r="BP41" s="29"/>
      <c r="BQ41" s="28"/>
      <c r="BR41" s="274"/>
      <c r="BS41" s="274"/>
      <c r="BT41" s="274"/>
      <c r="BU41" s="274"/>
      <c r="BV41" s="274"/>
      <c r="BW41" s="274"/>
      <c r="BX41" s="274"/>
      <c r="BY41" s="274"/>
      <c r="BZ41" s="274"/>
      <c r="CA41" s="29"/>
      <c r="CB41" s="46">
        <f>AX41*4/CF5</f>
        <v>0</v>
      </c>
    </row>
    <row r="42" spans="1:80" ht="12.75">
      <c r="A42" s="303" t="s">
        <v>192</v>
      </c>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5"/>
      <c r="AS42" s="306" t="s">
        <v>281</v>
      </c>
      <c r="AT42" s="307"/>
      <c r="AU42" s="307"/>
      <c r="AV42" s="308"/>
      <c r="AW42" s="312">
        <f>AW38+AX40+AX41</f>
        <v>96</v>
      </c>
      <c r="AX42" s="313"/>
      <c r="AY42" s="313"/>
      <c r="AZ42" s="313"/>
      <c r="BA42" s="313"/>
      <c r="BB42" s="313"/>
      <c r="BC42" s="313"/>
      <c r="BD42" s="313"/>
      <c r="BE42" s="314"/>
      <c r="BF42" s="275">
        <f>BF38+BG40+BG41</f>
        <v>0</v>
      </c>
      <c r="BG42" s="276"/>
      <c r="BH42" s="276"/>
      <c r="BI42" s="276"/>
      <c r="BJ42" s="276"/>
      <c r="BK42" s="276"/>
      <c r="BL42" s="276"/>
      <c r="BM42" s="276"/>
      <c r="BN42" s="276"/>
      <c r="BO42" s="276"/>
      <c r="BP42" s="277"/>
      <c r="BQ42" s="275">
        <f>BQ38+BR40+BR41</f>
        <v>0</v>
      </c>
      <c r="BR42" s="276"/>
      <c r="BS42" s="276"/>
      <c r="BT42" s="276"/>
      <c r="BU42" s="276"/>
      <c r="BV42" s="276"/>
      <c r="BW42" s="276"/>
      <c r="BX42" s="276"/>
      <c r="BY42" s="276"/>
      <c r="BZ42" s="276"/>
      <c r="CA42" s="277"/>
      <c r="CB42" s="46">
        <f>AW42*4/CF5</f>
        <v>384</v>
      </c>
    </row>
    <row r="43" spans="1:80" ht="12.75">
      <c r="A43" s="318" t="s">
        <v>277</v>
      </c>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20"/>
      <c r="AS43" s="309"/>
      <c r="AT43" s="310"/>
      <c r="AU43" s="310"/>
      <c r="AV43" s="311"/>
      <c r="AW43" s="315"/>
      <c r="AX43" s="316"/>
      <c r="AY43" s="316"/>
      <c r="AZ43" s="316"/>
      <c r="BA43" s="316"/>
      <c r="BB43" s="316"/>
      <c r="BC43" s="316"/>
      <c r="BD43" s="316"/>
      <c r="BE43" s="317"/>
      <c r="BF43" s="278"/>
      <c r="BG43" s="279"/>
      <c r="BH43" s="279"/>
      <c r="BI43" s="279"/>
      <c r="BJ43" s="279"/>
      <c r="BK43" s="279"/>
      <c r="BL43" s="279"/>
      <c r="BM43" s="279"/>
      <c r="BN43" s="279"/>
      <c r="BO43" s="279"/>
      <c r="BP43" s="280"/>
      <c r="BQ43" s="278"/>
      <c r="BR43" s="279"/>
      <c r="BS43" s="279"/>
      <c r="BT43" s="279"/>
      <c r="BU43" s="279"/>
      <c r="BV43" s="279"/>
      <c r="BW43" s="279"/>
      <c r="BX43" s="279"/>
      <c r="BY43" s="279"/>
      <c r="BZ43" s="279"/>
      <c r="CA43" s="280"/>
      <c r="CB43" s="46"/>
    </row>
    <row r="44" spans="1:80" ht="12.7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CB44" s="46"/>
    </row>
    <row r="45" spans="1:80" ht="12.75">
      <c r="A45" s="299" t="s">
        <v>193</v>
      </c>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299"/>
      <c r="CB45" s="46"/>
    </row>
    <row r="46" spans="1:80" ht="12.7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CB46" s="46"/>
    </row>
    <row r="47" spans="1:80" ht="12.75">
      <c r="A47" s="225" t="s">
        <v>155</v>
      </c>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t="s">
        <v>1</v>
      </c>
      <c r="AT47" s="225"/>
      <c r="AU47" s="225"/>
      <c r="AV47" s="225"/>
      <c r="AW47" s="225" t="s">
        <v>156</v>
      </c>
      <c r="AX47" s="225"/>
      <c r="AY47" s="225"/>
      <c r="AZ47" s="225"/>
      <c r="BA47" s="225"/>
      <c r="BB47" s="225"/>
      <c r="BC47" s="225"/>
      <c r="BD47" s="225"/>
      <c r="BE47" s="225"/>
      <c r="BF47" s="225" t="s">
        <v>157</v>
      </c>
      <c r="BG47" s="225"/>
      <c r="BH47" s="225"/>
      <c r="BI47" s="225"/>
      <c r="BJ47" s="225"/>
      <c r="BK47" s="225"/>
      <c r="BL47" s="225"/>
      <c r="BM47" s="225"/>
      <c r="BN47" s="225"/>
      <c r="BO47" s="225"/>
      <c r="BP47" s="225"/>
      <c r="BQ47" s="225" t="s">
        <v>157</v>
      </c>
      <c r="BR47" s="225"/>
      <c r="BS47" s="225"/>
      <c r="BT47" s="225"/>
      <c r="BU47" s="225"/>
      <c r="BV47" s="225"/>
      <c r="BW47" s="225"/>
      <c r="BX47" s="225"/>
      <c r="BY47" s="225"/>
      <c r="BZ47" s="225"/>
      <c r="CA47" s="225"/>
      <c r="CB47" s="46"/>
    </row>
    <row r="48" spans="1:80" ht="12.75">
      <c r="A48" s="225">
        <v>1</v>
      </c>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v>2</v>
      </c>
      <c r="AT48" s="225"/>
      <c r="AU48" s="225"/>
      <c r="AV48" s="225"/>
      <c r="AW48" s="225">
        <v>3</v>
      </c>
      <c r="AX48" s="225"/>
      <c r="AY48" s="225"/>
      <c r="AZ48" s="225"/>
      <c r="BA48" s="225"/>
      <c r="BB48" s="225"/>
      <c r="BC48" s="225"/>
      <c r="BD48" s="225"/>
      <c r="BE48" s="225"/>
      <c r="BF48" s="225">
        <v>4</v>
      </c>
      <c r="BG48" s="225"/>
      <c r="BH48" s="225"/>
      <c r="BI48" s="225"/>
      <c r="BJ48" s="225"/>
      <c r="BK48" s="225"/>
      <c r="BL48" s="225"/>
      <c r="BM48" s="225"/>
      <c r="BN48" s="225"/>
      <c r="BO48" s="225"/>
      <c r="BP48" s="225"/>
      <c r="BQ48" s="225">
        <v>4</v>
      </c>
      <c r="BR48" s="225"/>
      <c r="BS48" s="225"/>
      <c r="BT48" s="225"/>
      <c r="BU48" s="225"/>
      <c r="BV48" s="225"/>
      <c r="BW48" s="225"/>
      <c r="BX48" s="225"/>
      <c r="BY48" s="225"/>
      <c r="BZ48" s="225"/>
      <c r="CA48" s="225"/>
      <c r="CB48" s="46"/>
    </row>
    <row r="49" spans="1:80" ht="12.75">
      <c r="A49" s="301" t="s">
        <v>194</v>
      </c>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217">
        <v>2400</v>
      </c>
      <c r="AT49" s="217"/>
      <c r="AU49" s="217"/>
      <c r="AV49" s="217"/>
      <c r="AW49" s="42"/>
      <c r="AX49" s="270"/>
      <c r="AY49" s="270"/>
      <c r="AZ49" s="270"/>
      <c r="BA49" s="270"/>
      <c r="BB49" s="270"/>
      <c r="BC49" s="270"/>
      <c r="BD49" s="270"/>
      <c r="BE49" s="25"/>
      <c r="BF49" s="24"/>
      <c r="BG49" s="270"/>
      <c r="BH49" s="270"/>
      <c r="BI49" s="270"/>
      <c r="BJ49" s="270"/>
      <c r="BK49" s="270"/>
      <c r="BL49" s="270"/>
      <c r="BM49" s="270"/>
      <c r="BN49" s="270"/>
      <c r="BO49" s="270"/>
      <c r="BP49" s="43"/>
      <c r="BQ49" s="24"/>
      <c r="BR49" s="270"/>
      <c r="BS49" s="270"/>
      <c r="BT49" s="270"/>
      <c r="BU49" s="270"/>
      <c r="BV49" s="270"/>
      <c r="BW49" s="270"/>
      <c r="BX49" s="270"/>
      <c r="BY49" s="270"/>
      <c r="BZ49" s="270"/>
      <c r="CA49" s="43"/>
      <c r="CB49" s="46">
        <f>AX49*4/CF5</f>
        <v>0</v>
      </c>
    </row>
    <row r="50" spans="1:80" ht="12.75">
      <c r="A50" s="301" t="s">
        <v>195</v>
      </c>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217">
        <v>2405</v>
      </c>
      <c r="AT50" s="217"/>
      <c r="AU50" s="217"/>
      <c r="AV50" s="217"/>
      <c r="AW50" s="42"/>
      <c r="AX50" s="270"/>
      <c r="AY50" s="270"/>
      <c r="AZ50" s="270"/>
      <c r="BA50" s="270"/>
      <c r="BB50" s="270"/>
      <c r="BC50" s="270"/>
      <c r="BD50" s="270"/>
      <c r="BE50" s="25"/>
      <c r="BF50" s="24"/>
      <c r="BG50" s="270"/>
      <c r="BH50" s="270"/>
      <c r="BI50" s="270"/>
      <c r="BJ50" s="270"/>
      <c r="BK50" s="270"/>
      <c r="BL50" s="270"/>
      <c r="BM50" s="270"/>
      <c r="BN50" s="270"/>
      <c r="BO50" s="270"/>
      <c r="BP50" s="43"/>
      <c r="BQ50" s="24"/>
      <c r="BR50" s="270"/>
      <c r="BS50" s="270"/>
      <c r="BT50" s="270"/>
      <c r="BU50" s="270"/>
      <c r="BV50" s="270"/>
      <c r="BW50" s="270"/>
      <c r="BX50" s="270"/>
      <c r="BY50" s="270"/>
      <c r="BZ50" s="270"/>
      <c r="CA50" s="43"/>
      <c r="CB50" s="46">
        <f>AX50*4/CF5</f>
        <v>0</v>
      </c>
    </row>
    <row r="51" spans="1:80" ht="12.75">
      <c r="A51" s="301" t="s">
        <v>89</v>
      </c>
      <c r="B51" s="301"/>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217">
        <v>2410</v>
      </c>
      <c r="AT51" s="217"/>
      <c r="AU51" s="217"/>
      <c r="AV51" s="217"/>
      <c r="AW51" s="42"/>
      <c r="AX51" s="270"/>
      <c r="AY51" s="270"/>
      <c r="AZ51" s="270"/>
      <c r="BA51" s="270"/>
      <c r="BB51" s="270"/>
      <c r="BC51" s="270"/>
      <c r="BD51" s="270"/>
      <c r="BE51" s="25"/>
      <c r="BF51" s="24"/>
      <c r="BG51" s="270"/>
      <c r="BH51" s="270"/>
      <c r="BI51" s="270"/>
      <c r="BJ51" s="270"/>
      <c r="BK51" s="270"/>
      <c r="BL51" s="270"/>
      <c r="BM51" s="270"/>
      <c r="BN51" s="270"/>
      <c r="BO51" s="270"/>
      <c r="BP51" s="43"/>
      <c r="BQ51" s="24"/>
      <c r="BR51" s="270"/>
      <c r="BS51" s="270"/>
      <c r="BT51" s="270"/>
      <c r="BU51" s="270"/>
      <c r="BV51" s="270"/>
      <c r="BW51" s="270"/>
      <c r="BX51" s="270"/>
      <c r="BY51" s="270"/>
      <c r="BZ51" s="270"/>
      <c r="CA51" s="43"/>
      <c r="CB51" s="46">
        <f>AX51*4/CF5</f>
        <v>0</v>
      </c>
    </row>
    <row r="52" spans="1:80" ht="12.75">
      <c r="A52" s="301" t="s">
        <v>196</v>
      </c>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217">
        <v>2415</v>
      </c>
      <c r="AT52" s="217"/>
      <c r="AU52" s="217"/>
      <c r="AV52" s="217"/>
      <c r="AW52" s="42"/>
      <c r="AX52" s="270"/>
      <c r="AY52" s="270"/>
      <c r="AZ52" s="270"/>
      <c r="BA52" s="270"/>
      <c r="BB52" s="270"/>
      <c r="BC52" s="270"/>
      <c r="BD52" s="270"/>
      <c r="BE52" s="25"/>
      <c r="BF52" s="24"/>
      <c r="BG52" s="270"/>
      <c r="BH52" s="270"/>
      <c r="BI52" s="270"/>
      <c r="BJ52" s="270"/>
      <c r="BK52" s="270"/>
      <c r="BL52" s="270"/>
      <c r="BM52" s="270"/>
      <c r="BN52" s="270"/>
      <c r="BO52" s="270"/>
      <c r="BP52" s="43"/>
      <c r="BQ52" s="24"/>
      <c r="BR52" s="270"/>
      <c r="BS52" s="270"/>
      <c r="BT52" s="270"/>
      <c r="BU52" s="270"/>
      <c r="BV52" s="270"/>
      <c r="BW52" s="270"/>
      <c r="BX52" s="270"/>
      <c r="BY52" s="270"/>
      <c r="BZ52" s="270"/>
      <c r="CA52" s="43"/>
      <c r="CB52" s="46">
        <f>AX52*4/CF5</f>
        <v>0</v>
      </c>
    </row>
    <row r="53" spans="1:80" ht="12.75">
      <c r="A53" s="301" t="s">
        <v>197</v>
      </c>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217">
        <v>2445</v>
      </c>
      <c r="AT53" s="217"/>
      <c r="AU53" s="217"/>
      <c r="AV53" s="217"/>
      <c r="AW53" s="42"/>
      <c r="AX53" s="270"/>
      <c r="AY53" s="270"/>
      <c r="AZ53" s="270"/>
      <c r="BA53" s="270"/>
      <c r="BB53" s="270"/>
      <c r="BC53" s="270"/>
      <c r="BD53" s="270"/>
      <c r="BE53" s="25"/>
      <c r="BF53" s="24"/>
      <c r="BG53" s="270"/>
      <c r="BH53" s="270"/>
      <c r="BI53" s="270"/>
      <c r="BJ53" s="270"/>
      <c r="BK53" s="270"/>
      <c r="BL53" s="270"/>
      <c r="BM53" s="270"/>
      <c r="BN53" s="270"/>
      <c r="BO53" s="270"/>
      <c r="BP53" s="43"/>
      <c r="BQ53" s="24"/>
      <c r="BR53" s="270"/>
      <c r="BS53" s="270"/>
      <c r="BT53" s="270"/>
      <c r="BU53" s="270"/>
      <c r="BV53" s="270"/>
      <c r="BW53" s="270"/>
      <c r="BX53" s="270"/>
      <c r="BY53" s="270"/>
      <c r="BZ53" s="270"/>
      <c r="CA53" s="43"/>
      <c r="CB53" s="46">
        <f>AX53*4/CF5</f>
        <v>0</v>
      </c>
    </row>
    <row r="54" spans="1:80" ht="12.75">
      <c r="A54" s="300" t="s">
        <v>198</v>
      </c>
      <c r="B54" s="300"/>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2">
        <v>2450</v>
      </c>
      <c r="AT54" s="302"/>
      <c r="AU54" s="302"/>
      <c r="AV54" s="302"/>
      <c r="AW54" s="44"/>
      <c r="AX54" s="273">
        <f>SUM(AX49:BD53)</f>
        <v>0</v>
      </c>
      <c r="AY54" s="273"/>
      <c r="AZ54" s="273"/>
      <c r="BA54" s="273"/>
      <c r="BB54" s="273"/>
      <c r="BC54" s="273"/>
      <c r="BD54" s="273"/>
      <c r="BE54" s="37"/>
      <c r="BF54" s="36"/>
      <c r="BG54" s="273">
        <f>SUM(BF49:BP53)</f>
        <v>0</v>
      </c>
      <c r="BH54" s="273"/>
      <c r="BI54" s="273"/>
      <c r="BJ54" s="273"/>
      <c r="BK54" s="273"/>
      <c r="BL54" s="273"/>
      <c r="BM54" s="273"/>
      <c r="BN54" s="273"/>
      <c r="BO54" s="273"/>
      <c r="BP54" s="45"/>
      <c r="BQ54" s="36"/>
      <c r="BR54" s="273">
        <f>SUM(BQ49:CA53)</f>
        <v>0</v>
      </c>
      <c r="BS54" s="273"/>
      <c r="BT54" s="273"/>
      <c r="BU54" s="273"/>
      <c r="BV54" s="273"/>
      <c r="BW54" s="273"/>
      <c r="BX54" s="273"/>
      <c r="BY54" s="273"/>
      <c r="BZ54" s="273"/>
      <c r="CA54" s="45"/>
      <c r="CB54" s="46">
        <f>AX54*4/CF5</f>
        <v>0</v>
      </c>
    </row>
    <row r="55" spans="1:80" ht="12.75">
      <c r="A55" s="301" t="s">
        <v>199</v>
      </c>
      <c r="B55" s="30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217">
        <v>2455</v>
      </c>
      <c r="AT55" s="217"/>
      <c r="AU55" s="217"/>
      <c r="AV55" s="217"/>
      <c r="AW55" s="42"/>
      <c r="AX55" s="270"/>
      <c r="AY55" s="270"/>
      <c r="AZ55" s="270"/>
      <c r="BA55" s="270"/>
      <c r="BB55" s="270"/>
      <c r="BC55" s="270"/>
      <c r="BD55" s="270"/>
      <c r="BE55" s="25"/>
      <c r="BF55" s="24"/>
      <c r="BG55" s="270"/>
      <c r="BH55" s="270"/>
      <c r="BI55" s="270"/>
      <c r="BJ55" s="270"/>
      <c r="BK55" s="270"/>
      <c r="BL55" s="270"/>
      <c r="BM55" s="270"/>
      <c r="BN55" s="270"/>
      <c r="BO55" s="270"/>
      <c r="BP55" s="43"/>
      <c r="BQ55" s="24"/>
      <c r="BR55" s="270"/>
      <c r="BS55" s="270"/>
      <c r="BT55" s="270"/>
      <c r="BU55" s="270"/>
      <c r="BV55" s="270"/>
      <c r="BW55" s="270"/>
      <c r="BX55" s="270"/>
      <c r="BY55" s="270"/>
      <c r="BZ55" s="270"/>
      <c r="CA55" s="43"/>
      <c r="CB55" s="46">
        <f>AX55*4/CF5</f>
        <v>0</v>
      </c>
    </row>
    <row r="56" spans="1:80" ht="12.75">
      <c r="A56" s="300" t="s">
        <v>200</v>
      </c>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2">
        <v>2460</v>
      </c>
      <c r="AT56" s="302"/>
      <c r="AU56" s="302"/>
      <c r="AV56" s="302"/>
      <c r="AW56" s="44"/>
      <c r="AX56" s="273">
        <f>AX54+AX55</f>
        <v>0</v>
      </c>
      <c r="AY56" s="273"/>
      <c r="AZ56" s="273"/>
      <c r="BA56" s="273"/>
      <c r="BB56" s="273"/>
      <c r="BC56" s="273"/>
      <c r="BD56" s="273"/>
      <c r="BE56" s="37"/>
      <c r="BF56" s="36"/>
      <c r="BG56" s="273">
        <f>BG54+BG55</f>
        <v>0</v>
      </c>
      <c r="BH56" s="273"/>
      <c r="BI56" s="273"/>
      <c r="BJ56" s="273"/>
      <c r="BK56" s="273"/>
      <c r="BL56" s="273"/>
      <c r="BM56" s="273"/>
      <c r="BN56" s="273"/>
      <c r="BO56" s="273"/>
      <c r="BP56" s="45"/>
      <c r="BQ56" s="36"/>
      <c r="BR56" s="273">
        <f>BR54+BR55</f>
        <v>0</v>
      </c>
      <c r="BS56" s="273"/>
      <c r="BT56" s="273"/>
      <c r="BU56" s="273"/>
      <c r="BV56" s="273"/>
      <c r="BW56" s="273"/>
      <c r="BX56" s="273"/>
      <c r="BY56" s="273"/>
      <c r="BZ56" s="273"/>
      <c r="CA56" s="45"/>
      <c r="CB56" s="46">
        <f>AX56*4/CF5</f>
        <v>0</v>
      </c>
    </row>
    <row r="57" spans="1:80" ht="12.75">
      <c r="A57" s="300" t="s">
        <v>201</v>
      </c>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2">
        <v>2465</v>
      </c>
      <c r="AT57" s="302"/>
      <c r="AU57" s="302"/>
      <c r="AV57" s="302"/>
      <c r="AW57" s="44"/>
      <c r="AX57" s="273">
        <f>AW42+AX56</f>
        <v>96</v>
      </c>
      <c r="AY57" s="273"/>
      <c r="AZ57" s="273"/>
      <c r="BA57" s="273"/>
      <c r="BB57" s="273"/>
      <c r="BC57" s="273"/>
      <c r="BD57" s="273"/>
      <c r="BE57" s="37"/>
      <c r="BF57" s="36" t="e">
        <f>BF56+BF42-#REF!</f>
        <v>#REF!</v>
      </c>
      <c r="BG57" s="273">
        <f>BF42+BG56</f>
        <v>0</v>
      </c>
      <c r="BH57" s="273"/>
      <c r="BI57" s="273"/>
      <c r="BJ57" s="273"/>
      <c r="BK57" s="273"/>
      <c r="BL57" s="273"/>
      <c r="BM57" s="273"/>
      <c r="BN57" s="273"/>
      <c r="BO57" s="273"/>
      <c r="BP57" s="45"/>
      <c r="BQ57" s="36" t="e">
        <f>BQ56+BQ42-#REF!</f>
        <v>#REF!</v>
      </c>
      <c r="BR57" s="273">
        <f>BQ42+BR56</f>
        <v>0</v>
      </c>
      <c r="BS57" s="273"/>
      <c r="BT57" s="273"/>
      <c r="BU57" s="273"/>
      <c r="BV57" s="273"/>
      <c r="BW57" s="273"/>
      <c r="BX57" s="273"/>
      <c r="BY57" s="273"/>
      <c r="BZ57" s="273"/>
      <c r="CA57" s="45"/>
      <c r="CB57" s="46">
        <f>AX57*4/CF5</f>
        <v>384</v>
      </c>
    </row>
    <row r="58" spans="1:80" ht="12.7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CB58" s="46"/>
    </row>
    <row r="59" spans="1:80" ht="12.75">
      <c r="A59" s="299" t="s">
        <v>202</v>
      </c>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CB59" s="46"/>
    </row>
    <row r="60" spans="1:80" ht="12.7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CB60" s="46"/>
    </row>
    <row r="61" spans="1:80" ht="12.75">
      <c r="A61" s="225" t="s">
        <v>203</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t="s">
        <v>1</v>
      </c>
      <c r="AT61" s="225"/>
      <c r="AU61" s="225"/>
      <c r="AV61" s="225"/>
      <c r="AW61" s="217" t="s">
        <v>156</v>
      </c>
      <c r="AX61" s="217"/>
      <c r="AY61" s="217"/>
      <c r="AZ61" s="217"/>
      <c r="BA61" s="217"/>
      <c r="BB61" s="217"/>
      <c r="BC61" s="217"/>
      <c r="BD61" s="217"/>
      <c r="BE61" s="217"/>
      <c r="BF61" s="217" t="s">
        <v>157</v>
      </c>
      <c r="BG61" s="217"/>
      <c r="BH61" s="217"/>
      <c r="BI61" s="217"/>
      <c r="BJ61" s="217"/>
      <c r="BK61" s="217"/>
      <c r="BL61" s="217"/>
      <c r="BM61" s="217"/>
      <c r="BN61" s="217"/>
      <c r="BO61" s="217"/>
      <c r="BP61" s="217"/>
      <c r="BQ61" s="217" t="s">
        <v>157</v>
      </c>
      <c r="BR61" s="217"/>
      <c r="BS61" s="217"/>
      <c r="BT61" s="217"/>
      <c r="BU61" s="217"/>
      <c r="BV61" s="217"/>
      <c r="BW61" s="217"/>
      <c r="BX61" s="217"/>
      <c r="BY61" s="217"/>
      <c r="BZ61" s="217"/>
      <c r="CA61" s="217"/>
      <c r="CB61" s="46"/>
    </row>
    <row r="62" spans="1:80" ht="12.75">
      <c r="A62" s="225">
        <v>1</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v>2</v>
      </c>
      <c r="AT62" s="225"/>
      <c r="AU62" s="225"/>
      <c r="AV62" s="225"/>
      <c r="AW62" s="217">
        <v>3</v>
      </c>
      <c r="AX62" s="217"/>
      <c r="AY62" s="217"/>
      <c r="AZ62" s="217"/>
      <c r="BA62" s="217"/>
      <c r="BB62" s="217"/>
      <c r="BC62" s="217"/>
      <c r="BD62" s="217"/>
      <c r="BE62" s="217"/>
      <c r="BF62" s="217">
        <v>4</v>
      </c>
      <c r="BG62" s="217"/>
      <c r="BH62" s="217"/>
      <c r="BI62" s="217"/>
      <c r="BJ62" s="217"/>
      <c r="BK62" s="217"/>
      <c r="BL62" s="217"/>
      <c r="BM62" s="217"/>
      <c r="BN62" s="217"/>
      <c r="BO62" s="217"/>
      <c r="BP62" s="217"/>
      <c r="BQ62" s="217">
        <v>4</v>
      </c>
      <c r="BR62" s="217"/>
      <c r="BS62" s="217"/>
      <c r="BT62" s="217"/>
      <c r="BU62" s="217"/>
      <c r="BV62" s="217"/>
      <c r="BW62" s="217"/>
      <c r="BX62" s="217"/>
      <c r="BY62" s="217"/>
      <c r="BZ62" s="217"/>
      <c r="CA62" s="217"/>
      <c r="CB62" s="46"/>
    </row>
    <row r="63" spans="1:80" ht="12.75">
      <c r="A63" s="301" t="s">
        <v>204</v>
      </c>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225">
        <v>2500</v>
      </c>
      <c r="AT63" s="225"/>
      <c r="AU63" s="225"/>
      <c r="AV63" s="225"/>
      <c r="AW63" s="283">
        <v>6115</v>
      </c>
      <c r="AX63" s="283"/>
      <c r="AY63" s="283"/>
      <c r="AZ63" s="283"/>
      <c r="BA63" s="283"/>
      <c r="BB63" s="283"/>
      <c r="BC63" s="283"/>
      <c r="BD63" s="283"/>
      <c r="BE63" s="283"/>
      <c r="BF63" s="271"/>
      <c r="BG63" s="271"/>
      <c r="BH63" s="271"/>
      <c r="BI63" s="271"/>
      <c r="BJ63" s="271"/>
      <c r="BK63" s="271"/>
      <c r="BL63" s="271"/>
      <c r="BM63" s="271"/>
      <c r="BN63" s="271"/>
      <c r="BO63" s="271"/>
      <c r="BP63" s="271"/>
      <c r="BQ63" s="271"/>
      <c r="BR63" s="271"/>
      <c r="BS63" s="271"/>
      <c r="BT63" s="271"/>
      <c r="BU63" s="271"/>
      <c r="BV63" s="271"/>
      <c r="BW63" s="271"/>
      <c r="BX63" s="271"/>
      <c r="BY63" s="271"/>
      <c r="BZ63" s="271"/>
      <c r="CA63" s="271"/>
      <c r="CB63" s="46">
        <f>AW63*4/CF5</f>
        <v>24460</v>
      </c>
    </row>
    <row r="64" spans="1:80" ht="12.75">
      <c r="A64" s="301" t="s">
        <v>205</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225">
        <v>2505</v>
      </c>
      <c r="AT64" s="225"/>
      <c r="AU64" s="225"/>
      <c r="AV64" s="225"/>
      <c r="AW64" s="283">
        <v>1984</v>
      </c>
      <c r="AX64" s="283"/>
      <c r="AY64" s="283"/>
      <c r="AZ64" s="283"/>
      <c r="BA64" s="283"/>
      <c r="BB64" s="283"/>
      <c r="BC64" s="283"/>
      <c r="BD64" s="283"/>
      <c r="BE64" s="283"/>
      <c r="BF64" s="271"/>
      <c r="BG64" s="271"/>
      <c r="BH64" s="271"/>
      <c r="BI64" s="271"/>
      <c r="BJ64" s="271"/>
      <c r="BK64" s="271"/>
      <c r="BL64" s="271"/>
      <c r="BM64" s="271"/>
      <c r="BN64" s="271"/>
      <c r="BO64" s="271"/>
      <c r="BP64" s="271"/>
      <c r="BQ64" s="271"/>
      <c r="BR64" s="271"/>
      <c r="BS64" s="271"/>
      <c r="BT64" s="271"/>
      <c r="BU64" s="271"/>
      <c r="BV64" s="271"/>
      <c r="BW64" s="271"/>
      <c r="BX64" s="271"/>
      <c r="BY64" s="271"/>
      <c r="BZ64" s="271"/>
      <c r="CA64" s="271"/>
      <c r="CB64" s="46">
        <f>AW64*4/CF5</f>
        <v>7936</v>
      </c>
    </row>
    <row r="65" spans="1:80" ht="12.75">
      <c r="A65" s="301" t="s">
        <v>206</v>
      </c>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225">
        <v>2510</v>
      </c>
      <c r="AT65" s="225"/>
      <c r="AU65" s="225"/>
      <c r="AV65" s="225"/>
      <c r="AW65" s="283">
        <v>410</v>
      </c>
      <c r="AX65" s="283"/>
      <c r="AY65" s="283"/>
      <c r="AZ65" s="283"/>
      <c r="BA65" s="283"/>
      <c r="BB65" s="283"/>
      <c r="BC65" s="283"/>
      <c r="BD65" s="283"/>
      <c r="BE65" s="283"/>
      <c r="BF65" s="271"/>
      <c r="BG65" s="271"/>
      <c r="BH65" s="271"/>
      <c r="BI65" s="271"/>
      <c r="BJ65" s="271"/>
      <c r="BK65" s="271"/>
      <c r="BL65" s="271"/>
      <c r="BM65" s="271"/>
      <c r="BN65" s="271"/>
      <c r="BO65" s="271"/>
      <c r="BP65" s="271"/>
      <c r="BQ65" s="271"/>
      <c r="BR65" s="271"/>
      <c r="BS65" s="271"/>
      <c r="BT65" s="271"/>
      <c r="BU65" s="271"/>
      <c r="BV65" s="271"/>
      <c r="BW65" s="271"/>
      <c r="BX65" s="271"/>
      <c r="BY65" s="271"/>
      <c r="BZ65" s="271"/>
      <c r="CA65" s="271"/>
      <c r="CB65" s="46">
        <f>AW65*4/CF5</f>
        <v>1640</v>
      </c>
    </row>
    <row r="66" spans="1:80" ht="12.75">
      <c r="A66" s="301" t="s">
        <v>207</v>
      </c>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225">
        <v>2515</v>
      </c>
      <c r="AT66" s="225"/>
      <c r="AU66" s="225"/>
      <c r="AV66" s="225"/>
      <c r="AW66" s="283">
        <v>303</v>
      </c>
      <c r="AX66" s="283"/>
      <c r="AY66" s="283"/>
      <c r="AZ66" s="283"/>
      <c r="BA66" s="283"/>
      <c r="BB66" s="283"/>
      <c r="BC66" s="283"/>
      <c r="BD66" s="283"/>
      <c r="BE66" s="283"/>
      <c r="BF66" s="271"/>
      <c r="BG66" s="271"/>
      <c r="BH66" s="271"/>
      <c r="BI66" s="271"/>
      <c r="BJ66" s="271"/>
      <c r="BK66" s="271"/>
      <c r="BL66" s="271"/>
      <c r="BM66" s="271"/>
      <c r="BN66" s="271"/>
      <c r="BO66" s="271"/>
      <c r="BP66" s="271"/>
      <c r="BQ66" s="271"/>
      <c r="BR66" s="271"/>
      <c r="BS66" s="271"/>
      <c r="BT66" s="271"/>
      <c r="BU66" s="271"/>
      <c r="BV66" s="271"/>
      <c r="BW66" s="271"/>
      <c r="BX66" s="271"/>
      <c r="BY66" s="271"/>
      <c r="BZ66" s="271"/>
      <c r="CA66" s="271"/>
      <c r="CB66" s="46">
        <f>AW66*4/CF5</f>
        <v>1212</v>
      </c>
    </row>
    <row r="67" spans="1:80" ht="12.75">
      <c r="A67" s="301" t="s">
        <v>177</v>
      </c>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225">
        <v>2520</v>
      </c>
      <c r="AT67" s="225"/>
      <c r="AU67" s="225"/>
      <c r="AV67" s="225"/>
      <c r="AW67" s="283">
        <v>694</v>
      </c>
      <c r="AX67" s="283"/>
      <c r="AY67" s="283"/>
      <c r="AZ67" s="283"/>
      <c r="BA67" s="283"/>
      <c r="BB67" s="283"/>
      <c r="BC67" s="283"/>
      <c r="BD67" s="283"/>
      <c r="BE67" s="283"/>
      <c r="BF67" s="271"/>
      <c r="BG67" s="271"/>
      <c r="BH67" s="271"/>
      <c r="BI67" s="271"/>
      <c r="BJ67" s="271"/>
      <c r="BK67" s="271"/>
      <c r="BL67" s="271"/>
      <c r="BM67" s="271"/>
      <c r="BN67" s="271"/>
      <c r="BO67" s="271"/>
      <c r="BP67" s="271"/>
      <c r="BQ67" s="271"/>
      <c r="BR67" s="271"/>
      <c r="BS67" s="271"/>
      <c r="BT67" s="271"/>
      <c r="BU67" s="271"/>
      <c r="BV67" s="271"/>
      <c r="BW67" s="271"/>
      <c r="BX67" s="271"/>
      <c r="BY67" s="271"/>
      <c r="BZ67" s="271"/>
      <c r="CA67" s="271"/>
      <c r="CB67" s="46">
        <f>AW67*4/CF5</f>
        <v>2776</v>
      </c>
    </row>
    <row r="68" spans="1:80" ht="12.75">
      <c r="A68" s="300" t="s">
        <v>208</v>
      </c>
      <c r="B68" s="300"/>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222">
        <v>2550</v>
      </c>
      <c r="AT68" s="222"/>
      <c r="AU68" s="222"/>
      <c r="AV68" s="222"/>
      <c r="AW68" s="295">
        <f>SUM(AW63:BE67)</f>
        <v>9506</v>
      </c>
      <c r="AX68" s="296"/>
      <c r="AY68" s="296"/>
      <c r="AZ68" s="296"/>
      <c r="BA68" s="296"/>
      <c r="BB68" s="296"/>
      <c r="BC68" s="296"/>
      <c r="BD68" s="296"/>
      <c r="BE68" s="297"/>
      <c r="BF68" s="272">
        <f>SUM(BF63:BP67)</f>
        <v>0</v>
      </c>
      <c r="BG68" s="272"/>
      <c r="BH68" s="272"/>
      <c r="BI68" s="272"/>
      <c r="BJ68" s="272"/>
      <c r="BK68" s="272"/>
      <c r="BL68" s="272"/>
      <c r="BM68" s="272"/>
      <c r="BN68" s="272"/>
      <c r="BO68" s="272"/>
      <c r="BP68" s="272"/>
      <c r="BQ68" s="272">
        <f>SUM(BQ63:CA67)</f>
        <v>0</v>
      </c>
      <c r="BR68" s="272"/>
      <c r="BS68" s="272"/>
      <c r="BT68" s="272"/>
      <c r="BU68" s="272"/>
      <c r="BV68" s="272"/>
      <c r="BW68" s="272"/>
      <c r="BX68" s="272"/>
      <c r="BY68" s="272"/>
      <c r="BZ68" s="272"/>
      <c r="CA68" s="272"/>
      <c r="CB68" s="46">
        <f>AW68*4/CF5</f>
        <v>38024</v>
      </c>
    </row>
    <row r="69" spans="1:68" ht="12.7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row>
    <row r="70" spans="1:68" ht="12.75">
      <c r="A70" s="299" t="s">
        <v>209</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299"/>
      <c r="AY70" s="299"/>
      <c r="AZ70" s="299"/>
      <c r="BA70" s="299"/>
      <c r="BB70" s="299"/>
      <c r="BC70" s="299"/>
      <c r="BD70" s="299"/>
      <c r="BE70" s="299"/>
      <c r="BF70" s="299"/>
      <c r="BG70" s="299"/>
      <c r="BH70" s="299"/>
      <c r="BI70" s="299"/>
      <c r="BJ70" s="299"/>
      <c r="BK70" s="299"/>
      <c r="BL70" s="299"/>
      <c r="BM70" s="299"/>
      <c r="BN70" s="299"/>
      <c r="BO70" s="299"/>
      <c r="BP70" s="299"/>
    </row>
    <row r="71" spans="1:68" ht="12.7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row>
    <row r="72" spans="1:79" ht="12.75">
      <c r="A72" s="217" t="s">
        <v>203</v>
      </c>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t="s">
        <v>1</v>
      </c>
      <c r="AT72" s="217"/>
      <c r="AU72" s="217"/>
      <c r="AV72" s="217"/>
      <c r="AW72" s="217" t="s">
        <v>156</v>
      </c>
      <c r="AX72" s="217"/>
      <c r="AY72" s="217"/>
      <c r="AZ72" s="217"/>
      <c r="BA72" s="217"/>
      <c r="BB72" s="217"/>
      <c r="BC72" s="217"/>
      <c r="BD72" s="217"/>
      <c r="BE72" s="217"/>
      <c r="BF72" s="217" t="s">
        <v>157</v>
      </c>
      <c r="BG72" s="217"/>
      <c r="BH72" s="217"/>
      <c r="BI72" s="217"/>
      <c r="BJ72" s="217"/>
      <c r="BK72" s="217"/>
      <c r="BL72" s="217"/>
      <c r="BM72" s="217"/>
      <c r="BN72" s="217"/>
      <c r="BO72" s="217"/>
      <c r="BP72" s="217"/>
      <c r="BQ72" s="217" t="s">
        <v>157</v>
      </c>
      <c r="BR72" s="217"/>
      <c r="BS72" s="217"/>
      <c r="BT72" s="217"/>
      <c r="BU72" s="217"/>
      <c r="BV72" s="217"/>
      <c r="BW72" s="217"/>
      <c r="BX72" s="217"/>
      <c r="BY72" s="217"/>
      <c r="BZ72" s="217"/>
      <c r="CA72" s="217"/>
    </row>
    <row r="73" spans="1:79" ht="12.75">
      <c r="A73" s="217">
        <v>1</v>
      </c>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v>2</v>
      </c>
      <c r="AT73" s="217"/>
      <c r="AU73" s="217"/>
      <c r="AV73" s="217"/>
      <c r="AW73" s="217">
        <v>3</v>
      </c>
      <c r="AX73" s="217"/>
      <c r="AY73" s="217"/>
      <c r="AZ73" s="217"/>
      <c r="BA73" s="217"/>
      <c r="BB73" s="217"/>
      <c r="BC73" s="217"/>
      <c r="BD73" s="217"/>
      <c r="BE73" s="217"/>
      <c r="BF73" s="217">
        <v>4</v>
      </c>
      <c r="BG73" s="217"/>
      <c r="BH73" s="217"/>
      <c r="BI73" s="217"/>
      <c r="BJ73" s="217"/>
      <c r="BK73" s="217"/>
      <c r="BL73" s="217"/>
      <c r="BM73" s="217"/>
      <c r="BN73" s="217"/>
      <c r="BO73" s="217"/>
      <c r="BP73" s="217"/>
      <c r="BQ73" s="217">
        <v>4</v>
      </c>
      <c r="BR73" s="217"/>
      <c r="BS73" s="217"/>
      <c r="BT73" s="217"/>
      <c r="BU73" s="217"/>
      <c r="BV73" s="217"/>
      <c r="BW73" s="217"/>
      <c r="BX73" s="217"/>
      <c r="BY73" s="217"/>
      <c r="BZ73" s="217"/>
      <c r="CA73" s="217"/>
    </row>
    <row r="74" spans="1:79" ht="12.75">
      <c r="A74" s="298" t="s">
        <v>210</v>
      </c>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17">
        <v>2600</v>
      </c>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7"/>
      <c r="BV74" s="217"/>
      <c r="BW74" s="217"/>
      <c r="BX74" s="217"/>
      <c r="BY74" s="217"/>
      <c r="BZ74" s="217"/>
      <c r="CA74" s="217"/>
    </row>
    <row r="75" spans="1:79" ht="12.75">
      <c r="A75" s="298" t="s">
        <v>211</v>
      </c>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17">
        <v>2605</v>
      </c>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17"/>
      <c r="BX75" s="217"/>
      <c r="BY75" s="217"/>
      <c r="BZ75" s="217"/>
      <c r="CA75" s="217"/>
    </row>
    <row r="76" spans="1:79" ht="12.75">
      <c r="A76" s="298" t="s">
        <v>212</v>
      </c>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c r="AS76" s="217">
        <v>2610</v>
      </c>
      <c r="AT76" s="217"/>
      <c r="AU76" s="217"/>
      <c r="AV76" s="217"/>
      <c r="AW76" s="24"/>
      <c r="AX76" s="270"/>
      <c r="AY76" s="270"/>
      <c r="AZ76" s="270"/>
      <c r="BA76" s="270"/>
      <c r="BB76" s="270"/>
      <c r="BC76" s="270"/>
      <c r="BD76" s="270"/>
      <c r="BE76" s="25"/>
      <c r="BF76" s="24"/>
      <c r="BG76" s="270"/>
      <c r="BH76" s="270"/>
      <c r="BI76" s="270"/>
      <c r="BJ76" s="270"/>
      <c r="BK76" s="270"/>
      <c r="BL76" s="270"/>
      <c r="BM76" s="270"/>
      <c r="BN76" s="270"/>
      <c r="BO76" s="270"/>
      <c r="BP76" s="25"/>
      <c r="BQ76" s="24"/>
      <c r="BR76" s="270"/>
      <c r="BS76" s="270"/>
      <c r="BT76" s="270"/>
      <c r="BU76" s="270"/>
      <c r="BV76" s="270"/>
      <c r="BW76" s="270"/>
      <c r="BX76" s="270"/>
      <c r="BY76" s="270"/>
      <c r="BZ76" s="270"/>
      <c r="CA76" s="25"/>
    </row>
    <row r="77" spans="1:79" ht="12.75">
      <c r="A77" s="298" t="s">
        <v>213</v>
      </c>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17">
        <v>2615</v>
      </c>
      <c r="AT77" s="217"/>
      <c r="AU77" s="217"/>
      <c r="AV77" s="217"/>
      <c r="AW77" s="24"/>
      <c r="AX77" s="270"/>
      <c r="AY77" s="270"/>
      <c r="AZ77" s="270"/>
      <c r="BA77" s="270"/>
      <c r="BB77" s="270"/>
      <c r="BC77" s="270"/>
      <c r="BD77" s="270"/>
      <c r="BE77" s="25"/>
      <c r="BF77" s="24"/>
      <c r="BG77" s="270"/>
      <c r="BH77" s="270"/>
      <c r="BI77" s="270"/>
      <c r="BJ77" s="270"/>
      <c r="BK77" s="270"/>
      <c r="BL77" s="270"/>
      <c r="BM77" s="270"/>
      <c r="BN77" s="270"/>
      <c r="BO77" s="270"/>
      <c r="BP77" s="25"/>
      <c r="BQ77" s="24"/>
      <c r="BR77" s="270"/>
      <c r="BS77" s="270"/>
      <c r="BT77" s="270"/>
      <c r="BU77" s="270"/>
      <c r="BV77" s="270"/>
      <c r="BW77" s="270"/>
      <c r="BX77" s="270"/>
      <c r="BY77" s="270"/>
      <c r="BZ77" s="270"/>
      <c r="CA77" s="25"/>
    </row>
    <row r="78" spans="1:79" ht="12.75">
      <c r="A78" s="298" t="s">
        <v>214</v>
      </c>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17">
        <v>2650</v>
      </c>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17"/>
      <c r="BX78" s="217"/>
      <c r="BY78" s="217"/>
      <c r="BZ78" s="217"/>
      <c r="CA78" s="217"/>
    </row>
  </sheetData>
  <sheetProtection/>
  <mergeCells count="322">
    <mergeCell ref="A4:AR4"/>
    <mergeCell ref="AS4:AV4"/>
    <mergeCell ref="AW4:BE4"/>
    <mergeCell ref="BF4:BP4"/>
    <mergeCell ref="A3:AR3"/>
    <mergeCell ref="AS3:AV3"/>
    <mergeCell ref="AW3:BE3"/>
    <mergeCell ref="BF3:BP3"/>
    <mergeCell ref="A6:AR6"/>
    <mergeCell ref="AS6:AV6"/>
    <mergeCell ref="AW6:BE6"/>
    <mergeCell ref="BF6:BP6"/>
    <mergeCell ref="A5:AR5"/>
    <mergeCell ref="AS5:AV5"/>
    <mergeCell ref="AW5:BE5"/>
    <mergeCell ref="BF5:BP5"/>
    <mergeCell ref="A8:AR8"/>
    <mergeCell ref="AS8:AV8"/>
    <mergeCell ref="AW8:BE8"/>
    <mergeCell ref="BF8:BP8"/>
    <mergeCell ref="A7:AR7"/>
    <mergeCell ref="AS7:AV7"/>
    <mergeCell ref="AW7:BE7"/>
    <mergeCell ref="BF7:BP7"/>
    <mergeCell ref="A10:AR10"/>
    <mergeCell ref="AS10:AV10"/>
    <mergeCell ref="AW10:BE10"/>
    <mergeCell ref="BF10:BP10"/>
    <mergeCell ref="A9:AR9"/>
    <mergeCell ref="AS9:AV9"/>
    <mergeCell ref="AW9:BE9"/>
    <mergeCell ref="BF9:BP9"/>
    <mergeCell ref="A12:AR12"/>
    <mergeCell ref="AS12:AV12"/>
    <mergeCell ref="AW12:BE12"/>
    <mergeCell ref="BF12:BP12"/>
    <mergeCell ref="A11:AR11"/>
    <mergeCell ref="AS11:AV11"/>
    <mergeCell ref="AX11:BD11"/>
    <mergeCell ref="BG11:BO11"/>
    <mergeCell ref="A15:AR15"/>
    <mergeCell ref="AS15:AV15"/>
    <mergeCell ref="AX15:BD15"/>
    <mergeCell ref="BG15:BO15"/>
    <mergeCell ref="A13:AR13"/>
    <mergeCell ref="AS13:AV14"/>
    <mergeCell ref="AW13:BE14"/>
    <mergeCell ref="BF13:BP14"/>
    <mergeCell ref="A14:AR14"/>
    <mergeCell ref="A17:AR17"/>
    <mergeCell ref="AS17:AV17"/>
    <mergeCell ref="AW17:BE17"/>
    <mergeCell ref="BF17:BP17"/>
    <mergeCell ref="A16:AR16"/>
    <mergeCell ref="AS16:AV16"/>
    <mergeCell ref="AX16:BD16"/>
    <mergeCell ref="BG16:BO16"/>
    <mergeCell ref="A19:AR19"/>
    <mergeCell ref="AS19:AV19"/>
    <mergeCell ref="AW19:BE19"/>
    <mergeCell ref="BF19:BP19"/>
    <mergeCell ref="A18:AR18"/>
    <mergeCell ref="AS18:AV18"/>
    <mergeCell ref="AW18:BE18"/>
    <mergeCell ref="BF18:BP18"/>
    <mergeCell ref="A21:AR21"/>
    <mergeCell ref="AS21:AV21"/>
    <mergeCell ref="AW21:BE21"/>
    <mergeCell ref="BF21:BP21"/>
    <mergeCell ref="A20:AR20"/>
    <mergeCell ref="AS20:AV20"/>
    <mergeCell ref="AW20:BE20"/>
    <mergeCell ref="BF20:BP20"/>
    <mergeCell ref="A23:AR23"/>
    <mergeCell ref="AS23:AV23"/>
    <mergeCell ref="AX23:BD23"/>
    <mergeCell ref="BG23:BO23"/>
    <mergeCell ref="A22:AR22"/>
    <mergeCell ref="AS22:AV22"/>
    <mergeCell ref="AW22:BE22"/>
    <mergeCell ref="BF22:BP22"/>
    <mergeCell ref="A25:AR25"/>
    <mergeCell ref="AS25:AV25"/>
    <mergeCell ref="AX25:BD25"/>
    <mergeCell ref="BG25:BO25"/>
    <mergeCell ref="A24:AR24"/>
    <mergeCell ref="AS24:AV24"/>
    <mergeCell ref="AX24:BD24"/>
    <mergeCell ref="BG24:BO24"/>
    <mergeCell ref="A27:AR27"/>
    <mergeCell ref="AS27:AV27"/>
    <mergeCell ref="AW27:BE27"/>
    <mergeCell ref="BF27:BP27"/>
    <mergeCell ref="A26:AR26"/>
    <mergeCell ref="AS26:AV26"/>
    <mergeCell ref="AW26:BE26"/>
    <mergeCell ref="BF26:BP26"/>
    <mergeCell ref="A30:AR30"/>
    <mergeCell ref="AS30:AV30"/>
    <mergeCell ref="AW30:BE30"/>
    <mergeCell ref="BF30:BP30"/>
    <mergeCell ref="A28:AR28"/>
    <mergeCell ref="AS28:AV29"/>
    <mergeCell ref="AW28:BE29"/>
    <mergeCell ref="BF28:BP29"/>
    <mergeCell ref="A29:AR29"/>
    <mergeCell ref="A32:AR32"/>
    <mergeCell ref="AS32:AV32"/>
    <mergeCell ref="AW32:BE32"/>
    <mergeCell ref="BF32:BP32"/>
    <mergeCell ref="A31:AR31"/>
    <mergeCell ref="AS31:AV31"/>
    <mergeCell ref="AW31:BE31"/>
    <mergeCell ref="BF31:BP31"/>
    <mergeCell ref="A34:AR34"/>
    <mergeCell ref="AS34:AV34"/>
    <mergeCell ref="AX34:BD34"/>
    <mergeCell ref="BG34:BO34"/>
    <mergeCell ref="A33:AR33"/>
    <mergeCell ref="AS33:AV33"/>
    <mergeCell ref="AW33:BE33"/>
    <mergeCell ref="BF33:BP33"/>
    <mergeCell ref="A36:AR36"/>
    <mergeCell ref="AS36:AV36"/>
    <mergeCell ref="AX36:BD36"/>
    <mergeCell ref="BG36:BO36"/>
    <mergeCell ref="A35:AR35"/>
    <mergeCell ref="AS35:AV35"/>
    <mergeCell ref="AX35:BD35"/>
    <mergeCell ref="BG35:BO35"/>
    <mergeCell ref="A38:AR38"/>
    <mergeCell ref="AS38:AV39"/>
    <mergeCell ref="AW38:BE39"/>
    <mergeCell ref="BF38:BP39"/>
    <mergeCell ref="A39:AR39"/>
    <mergeCell ref="A37:AR37"/>
    <mergeCell ref="AS37:AV37"/>
    <mergeCell ref="AX37:BD37"/>
    <mergeCell ref="BG37:BO37"/>
    <mergeCell ref="A41:AR41"/>
    <mergeCell ref="AS41:AV41"/>
    <mergeCell ref="AX41:BD41"/>
    <mergeCell ref="BG41:BO41"/>
    <mergeCell ref="A40:AR40"/>
    <mergeCell ref="AS40:AV40"/>
    <mergeCell ref="AX40:BD40"/>
    <mergeCell ref="BG40:BO40"/>
    <mergeCell ref="A45:BP45"/>
    <mergeCell ref="A47:AR47"/>
    <mergeCell ref="AS47:AV47"/>
    <mergeCell ref="AW47:BE47"/>
    <mergeCell ref="BF47:BP47"/>
    <mergeCell ref="A42:AR42"/>
    <mergeCell ref="AS42:AV43"/>
    <mergeCell ref="AW42:BE43"/>
    <mergeCell ref="BF42:BP43"/>
    <mergeCell ref="A43:AR43"/>
    <mergeCell ref="A49:AR49"/>
    <mergeCell ref="AS49:AV49"/>
    <mergeCell ref="AX49:BD49"/>
    <mergeCell ref="BG49:BO49"/>
    <mergeCell ref="A48:AR48"/>
    <mergeCell ref="AS48:AV48"/>
    <mergeCell ref="AW48:BE48"/>
    <mergeCell ref="BF48:BP48"/>
    <mergeCell ref="A51:AR51"/>
    <mergeCell ref="AS51:AV51"/>
    <mergeCell ref="AX51:BD51"/>
    <mergeCell ref="BG51:BO51"/>
    <mergeCell ref="A50:AR50"/>
    <mergeCell ref="AS50:AV50"/>
    <mergeCell ref="AX50:BD50"/>
    <mergeCell ref="BG50:BO50"/>
    <mergeCell ref="A53:AR53"/>
    <mergeCell ref="AS53:AV53"/>
    <mergeCell ref="AX53:BD53"/>
    <mergeCell ref="BG53:BO53"/>
    <mergeCell ref="A52:AR52"/>
    <mergeCell ref="AS52:AV52"/>
    <mergeCell ref="AX52:BD52"/>
    <mergeCell ref="BG52:BO52"/>
    <mergeCell ref="A55:AR55"/>
    <mergeCell ref="AS55:AV55"/>
    <mergeCell ref="AX55:BD55"/>
    <mergeCell ref="BG55:BO55"/>
    <mergeCell ref="A54:AR54"/>
    <mergeCell ref="AS54:AV54"/>
    <mergeCell ref="AX54:BD54"/>
    <mergeCell ref="BG54:BO54"/>
    <mergeCell ref="A57:AR57"/>
    <mergeCell ref="AS57:AV57"/>
    <mergeCell ref="AX57:BD57"/>
    <mergeCell ref="BG57:BO57"/>
    <mergeCell ref="A56:AR56"/>
    <mergeCell ref="AS56:AV56"/>
    <mergeCell ref="AX56:BD56"/>
    <mergeCell ref="BG56:BO56"/>
    <mergeCell ref="A62:AR62"/>
    <mergeCell ref="AS62:AV62"/>
    <mergeCell ref="AW62:BE62"/>
    <mergeCell ref="BF62:BP62"/>
    <mergeCell ref="A59:BP59"/>
    <mergeCell ref="A61:AR61"/>
    <mergeCell ref="AS61:AV61"/>
    <mergeCell ref="AW61:BE61"/>
    <mergeCell ref="BF61:BP61"/>
    <mergeCell ref="A64:AR64"/>
    <mergeCell ref="AS64:AV64"/>
    <mergeCell ref="AW64:BE64"/>
    <mergeCell ref="BF64:BP64"/>
    <mergeCell ref="A63:AR63"/>
    <mergeCell ref="AS63:AV63"/>
    <mergeCell ref="AW63:BE63"/>
    <mergeCell ref="BF63:BP63"/>
    <mergeCell ref="A66:AR66"/>
    <mergeCell ref="AS66:AV66"/>
    <mergeCell ref="AW66:BE66"/>
    <mergeCell ref="BF66:BP66"/>
    <mergeCell ref="A65:AR65"/>
    <mergeCell ref="AS65:AV65"/>
    <mergeCell ref="AW65:BE65"/>
    <mergeCell ref="BF65:BP65"/>
    <mergeCell ref="A68:AR68"/>
    <mergeCell ref="AS68:AV68"/>
    <mergeCell ref="AW68:BE68"/>
    <mergeCell ref="BF68:BP68"/>
    <mergeCell ref="A67:AR67"/>
    <mergeCell ref="AS67:AV67"/>
    <mergeCell ref="AW67:BE67"/>
    <mergeCell ref="BF67:BP67"/>
    <mergeCell ref="A73:AR73"/>
    <mergeCell ref="AS73:AV73"/>
    <mergeCell ref="AW73:BE73"/>
    <mergeCell ref="BF73:BP73"/>
    <mergeCell ref="A70:BP70"/>
    <mergeCell ref="A72:AR72"/>
    <mergeCell ref="AS72:AV72"/>
    <mergeCell ref="AW72:BE72"/>
    <mergeCell ref="BF72:BP72"/>
    <mergeCell ref="A75:AR75"/>
    <mergeCell ref="AS75:AV75"/>
    <mergeCell ref="AW75:BE75"/>
    <mergeCell ref="BF75:BP75"/>
    <mergeCell ref="A74:AR74"/>
    <mergeCell ref="AS74:AV74"/>
    <mergeCell ref="AW74:BE74"/>
    <mergeCell ref="BF74:BP74"/>
    <mergeCell ref="AX77:BD77"/>
    <mergeCell ref="BG77:BO77"/>
    <mergeCell ref="A76:AR76"/>
    <mergeCell ref="AS76:AV76"/>
    <mergeCell ref="AX76:BD76"/>
    <mergeCell ref="BG76:BO76"/>
    <mergeCell ref="BQ3:CA3"/>
    <mergeCell ref="BQ4:CA4"/>
    <mergeCell ref="BQ5:CA5"/>
    <mergeCell ref="BQ6:CA6"/>
    <mergeCell ref="A78:AR78"/>
    <mergeCell ref="AS78:AV78"/>
    <mergeCell ref="AW78:BE78"/>
    <mergeCell ref="BF78:BP78"/>
    <mergeCell ref="A77:AR77"/>
    <mergeCell ref="AS77:AV77"/>
    <mergeCell ref="BR11:BZ11"/>
    <mergeCell ref="BQ12:CA12"/>
    <mergeCell ref="BQ13:CA14"/>
    <mergeCell ref="BQ7:CA7"/>
    <mergeCell ref="BQ8:CA8"/>
    <mergeCell ref="BQ9:CA9"/>
    <mergeCell ref="BQ10:CA10"/>
    <mergeCell ref="BQ19:CA19"/>
    <mergeCell ref="BQ20:CA20"/>
    <mergeCell ref="BQ21:CA21"/>
    <mergeCell ref="BQ22:CA22"/>
    <mergeCell ref="BR15:BZ15"/>
    <mergeCell ref="BR16:BZ16"/>
    <mergeCell ref="BQ17:CA17"/>
    <mergeCell ref="BQ18:CA18"/>
    <mergeCell ref="BQ27:CA27"/>
    <mergeCell ref="BQ28:CA29"/>
    <mergeCell ref="BQ30:CA30"/>
    <mergeCell ref="BR23:BZ23"/>
    <mergeCell ref="BR24:BZ24"/>
    <mergeCell ref="BR25:BZ25"/>
    <mergeCell ref="BQ26:CA26"/>
    <mergeCell ref="BR35:BZ35"/>
    <mergeCell ref="BR36:BZ36"/>
    <mergeCell ref="BR37:BZ37"/>
    <mergeCell ref="BQ38:CA39"/>
    <mergeCell ref="BQ31:CA31"/>
    <mergeCell ref="BQ32:CA32"/>
    <mergeCell ref="BQ33:CA33"/>
    <mergeCell ref="BR34:BZ34"/>
    <mergeCell ref="BQ47:CA47"/>
    <mergeCell ref="BQ48:CA48"/>
    <mergeCell ref="BR49:BZ49"/>
    <mergeCell ref="BR40:BZ40"/>
    <mergeCell ref="BR41:BZ41"/>
    <mergeCell ref="BQ42:CA43"/>
    <mergeCell ref="BR54:BZ54"/>
    <mergeCell ref="BR55:BZ55"/>
    <mergeCell ref="BR56:BZ56"/>
    <mergeCell ref="BR57:BZ57"/>
    <mergeCell ref="BR50:BZ50"/>
    <mergeCell ref="BR51:BZ51"/>
    <mergeCell ref="BR52:BZ52"/>
    <mergeCell ref="BR53:BZ53"/>
    <mergeCell ref="BQ65:CA65"/>
    <mergeCell ref="BQ66:CA66"/>
    <mergeCell ref="BQ67:CA67"/>
    <mergeCell ref="BQ68:CA68"/>
    <mergeCell ref="BQ61:CA61"/>
    <mergeCell ref="BQ62:CA62"/>
    <mergeCell ref="BQ63:CA63"/>
    <mergeCell ref="BQ64:CA64"/>
    <mergeCell ref="BR76:BZ76"/>
    <mergeCell ref="BR77:BZ77"/>
    <mergeCell ref="BQ78:CA78"/>
    <mergeCell ref="BQ72:CA72"/>
    <mergeCell ref="BQ73:CA73"/>
    <mergeCell ref="BQ74:CA74"/>
    <mergeCell ref="BQ75:CA75"/>
  </mergeCells>
  <printOptions/>
  <pageMargins left="0.75" right="0.75" top="0.55" bottom="0.41" header="0.25" footer="0.17"/>
  <pageSetup horizontalDpi="600" verticalDpi="600" orientation="portrait" paperSize="9" r:id="rId3"/>
  <rowBreaks count="1" manualBreakCount="1">
    <brk id="58" max="255" man="1"/>
  </rowBreaks>
  <legacyDrawing r:id="rId2"/>
</worksheet>
</file>

<file path=xl/worksheets/sheet3.xml><?xml version="1.0" encoding="utf-8"?>
<worksheet xmlns="http://schemas.openxmlformats.org/spreadsheetml/2006/main" xmlns:r="http://schemas.openxmlformats.org/officeDocument/2006/relationships">
  <dimension ref="A1:E8"/>
  <sheetViews>
    <sheetView zoomScalePageLayoutView="0" workbookViewId="0" topLeftCell="A1">
      <selection activeCell="C7" sqref="C7:E8"/>
    </sheetView>
  </sheetViews>
  <sheetFormatPr defaultColWidth="8.8515625" defaultRowHeight="12.75"/>
  <cols>
    <col min="1" max="1" width="35.7109375" style="69" customWidth="1"/>
    <col min="2" max="2" width="7.421875" style="69" customWidth="1"/>
    <col min="3" max="3" width="10.140625" style="69" customWidth="1"/>
    <col min="4" max="4" width="10.8515625" style="69" customWidth="1"/>
    <col min="5" max="5" width="9.8515625" style="69" customWidth="1"/>
    <col min="6" max="6" width="9.57421875" style="69" customWidth="1"/>
    <col min="7" max="16384" width="8.8515625" style="69" customWidth="1"/>
  </cols>
  <sheetData>
    <row r="1" ht="11.25">
      <c r="A1" s="69">
        <f>'[1]БАЛАНС'!A1</f>
        <v>0</v>
      </c>
    </row>
    <row r="2" ht="11.25">
      <c r="A2" s="69" t="s">
        <v>262</v>
      </c>
    </row>
    <row r="3" ht="11.25">
      <c r="A3" s="69" t="s">
        <v>263</v>
      </c>
    </row>
    <row r="4" ht="11.25">
      <c r="A4" s="69" t="s">
        <v>264</v>
      </c>
    </row>
    <row r="5" spans="1:5" ht="22.5">
      <c r="A5" s="70" t="s">
        <v>155</v>
      </c>
      <c r="B5" s="71" t="s">
        <v>1</v>
      </c>
      <c r="C5" s="72" t="s">
        <v>265</v>
      </c>
      <c r="D5" s="72" t="s">
        <v>266</v>
      </c>
      <c r="E5" s="72" t="s">
        <v>267</v>
      </c>
    </row>
    <row r="6" spans="1:5" ht="11.25">
      <c r="A6" s="73" t="s">
        <v>268</v>
      </c>
      <c r="B6" s="73">
        <v>260</v>
      </c>
      <c r="C6" s="73"/>
      <c r="D6" s="73"/>
      <c r="E6" s="73"/>
    </row>
    <row r="7" spans="1:5" ht="11.25">
      <c r="A7" s="73" t="s">
        <v>269</v>
      </c>
      <c r="B7" s="73" t="s">
        <v>270</v>
      </c>
      <c r="C7" s="73"/>
      <c r="D7" s="73"/>
      <c r="E7" s="73"/>
    </row>
    <row r="8" spans="1:5" ht="11.25">
      <c r="A8" s="73" t="s">
        <v>271</v>
      </c>
      <c r="B8" s="73" t="s">
        <v>272</v>
      </c>
      <c r="C8" s="73"/>
      <c r="D8" s="73"/>
      <c r="E8" s="73"/>
    </row>
    <row r="19" ht="21" customHeight="1"/>
  </sheetData>
  <sheetProtection/>
  <printOptions/>
  <pageMargins left="0.25" right="0.25" top="0.21" bottom="0.25" header="0.28" footer="0.26"/>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41"/>
  <sheetViews>
    <sheetView zoomScalePageLayoutView="0" workbookViewId="0" topLeftCell="A13">
      <selection activeCell="A31" sqref="A31"/>
    </sheetView>
  </sheetViews>
  <sheetFormatPr defaultColWidth="50.00390625" defaultRowHeight="19.5" customHeight="1"/>
  <cols>
    <col min="1" max="1" width="41.00390625" style="0" customWidth="1"/>
    <col min="2" max="2" width="14.7109375" style="0" customWidth="1"/>
    <col min="3" max="3" width="10.8515625" style="0" customWidth="1"/>
    <col min="4" max="5" width="10.7109375" style="0" customWidth="1"/>
    <col min="6" max="6" width="9.7109375" style="0" customWidth="1"/>
    <col min="7" max="7" width="2.00390625" style="0" customWidth="1"/>
  </cols>
  <sheetData>
    <row r="1" spans="4:7" ht="51" customHeight="1">
      <c r="D1" s="359" t="s">
        <v>216</v>
      </c>
      <c r="E1" s="359"/>
      <c r="F1" s="359"/>
      <c r="G1" s="359"/>
    </row>
    <row r="2" spans="1:6" ht="9.75" customHeight="1">
      <c r="A2" s="360"/>
      <c r="B2" s="360"/>
      <c r="C2" s="360"/>
      <c r="D2" s="360"/>
      <c r="E2" s="360"/>
      <c r="F2" s="360"/>
    </row>
    <row r="3" spans="1:6" ht="19.5" customHeight="1">
      <c r="A3" s="361" t="s">
        <v>217</v>
      </c>
      <c r="B3" s="361"/>
      <c r="C3" s="361"/>
      <c r="D3" s="361"/>
      <c r="E3" s="361"/>
      <c r="F3" s="361"/>
    </row>
    <row r="4" spans="1:6" ht="19.5" customHeight="1">
      <c r="A4" s="362"/>
      <c r="B4" s="362"/>
      <c r="C4" s="362"/>
      <c r="D4" s="362"/>
      <c r="E4" s="362"/>
      <c r="F4" s="362"/>
    </row>
    <row r="6" spans="1:7" ht="19.5" customHeight="1">
      <c r="A6" s="363" t="s">
        <v>218</v>
      </c>
      <c r="B6" s="364" t="s">
        <v>219</v>
      </c>
      <c r="C6" s="365" t="s">
        <v>282</v>
      </c>
      <c r="D6" s="365" t="s">
        <v>284</v>
      </c>
      <c r="E6" s="346" t="s">
        <v>285</v>
      </c>
      <c r="F6" s="366"/>
      <c r="G6" s="347"/>
    </row>
    <row r="7" spans="1:7" ht="24.75" customHeight="1">
      <c r="A7" s="363"/>
      <c r="B7" s="364"/>
      <c r="C7" s="365"/>
      <c r="D7" s="365"/>
      <c r="E7" s="47" t="s">
        <v>220</v>
      </c>
      <c r="F7" s="346" t="s">
        <v>221</v>
      </c>
      <c r="G7" s="347"/>
    </row>
    <row r="8" spans="1:7" ht="12.75" customHeight="1">
      <c r="A8" s="48">
        <v>1</v>
      </c>
      <c r="B8" s="48">
        <v>2</v>
      </c>
      <c r="C8" s="48">
        <v>3</v>
      </c>
      <c r="D8" s="48">
        <v>4</v>
      </c>
      <c r="E8" s="48">
        <v>5</v>
      </c>
      <c r="F8" s="348">
        <v>6</v>
      </c>
      <c r="G8" s="349"/>
    </row>
    <row r="9" spans="1:7" ht="17.25" customHeight="1">
      <c r="A9" s="49" t="s">
        <v>222</v>
      </c>
      <c r="B9" s="50"/>
      <c r="C9" s="50"/>
      <c r="D9" s="51"/>
      <c r="E9" s="52"/>
      <c r="F9" s="350"/>
      <c r="G9" s="351"/>
    </row>
    <row r="10" spans="1:7" ht="19.5" customHeight="1">
      <c r="A10" s="53" t="s">
        <v>223</v>
      </c>
      <c r="B10" s="53" t="s">
        <v>224</v>
      </c>
      <c r="C10" s="54" t="e">
        <f>БАЛАНС!AY12/БАЛАНС!AY11</f>
        <v>#DIV/0!</v>
      </c>
      <c r="D10" s="54">
        <f>БАЛАНС!BH12/БАЛАНС!BH11</f>
        <v>0.8546023286798354</v>
      </c>
      <c r="E10" s="65">
        <f>БАЛАНС!BQ12/БАЛАНС!BQ11</f>
        <v>0.2848858458614556</v>
      </c>
      <c r="F10" s="55">
        <f>БАЛАНС!BZ12/БАЛАНС!BZ11</f>
        <v>0.2923676600025148</v>
      </c>
      <c r="G10" s="56"/>
    </row>
    <row r="11" spans="1:7" ht="33.75" customHeight="1">
      <c r="A11" s="53" t="s">
        <v>225</v>
      </c>
      <c r="B11" s="53" t="s">
        <v>226</v>
      </c>
      <c r="C11" s="57" t="s">
        <v>227</v>
      </c>
      <c r="D11" s="54">
        <f>'Ф5'!C7/БАЛАНС!BH11</f>
        <v>0</v>
      </c>
      <c r="E11" s="66">
        <f>'Ф5'!D7/БАЛАНС!BQ11</f>
        <v>0</v>
      </c>
      <c r="F11" s="66">
        <f>'Ф5'!E7/БАЛАНС!BZ11</f>
        <v>0</v>
      </c>
      <c r="G11" s="56"/>
    </row>
    <row r="12" spans="1:7" ht="54.75" customHeight="1">
      <c r="A12" s="58" t="s">
        <v>228</v>
      </c>
      <c r="B12" s="59" t="s">
        <v>229</v>
      </c>
      <c r="C12" s="57" t="s">
        <v>227</v>
      </c>
      <c r="D12" s="54">
        <f>'Ф5'!C8/БАЛАНС!BH11</f>
        <v>0</v>
      </c>
      <c r="E12" s="66">
        <f>'Ф5'!D8/БАЛАНС!BQ11</f>
        <v>0</v>
      </c>
      <c r="F12" s="67">
        <f>'Ф5'!E8/БАЛАНС!BZ11</f>
        <v>0</v>
      </c>
      <c r="G12" s="68"/>
    </row>
    <row r="13" spans="1:7" ht="17.25" customHeight="1">
      <c r="A13" s="49" t="s">
        <v>230</v>
      </c>
      <c r="B13" s="49"/>
      <c r="C13" s="60"/>
      <c r="D13" s="60"/>
      <c r="E13" s="60"/>
      <c r="F13" s="354"/>
      <c r="G13" s="355"/>
    </row>
    <row r="14" spans="1:7" ht="19.5" customHeight="1">
      <c r="A14" s="53" t="s">
        <v>231</v>
      </c>
      <c r="B14" s="53" t="s">
        <v>232</v>
      </c>
      <c r="C14" s="54" t="e">
        <f>(БАЛАНС!AY57-БАЛАНС!AY50)/(БАЛАНС!EH55-БАЛАНС!EH52)</f>
        <v>#DIV/0!</v>
      </c>
      <c r="D14" s="54">
        <f>(БАЛАНС!BH57-БАЛАНС!BH50)/(БАЛАНС!EQ55-БАЛАНС!EQ52)</f>
        <v>0.5626412025182999</v>
      </c>
      <c r="E14" s="54">
        <f>(БАЛАНС!BQ57-БАЛАНС!BQ50)/(БАЛАНС!EZ55-БАЛАНС!EZ52)</f>
        <v>4.441411327762303</v>
      </c>
      <c r="F14" s="55">
        <f>(БАЛАНС!BZ57-БАЛАНС!BZ50)/(БАЛАНС!FI55-БАЛАНС!FI52)</f>
        <v>4.684543230016313</v>
      </c>
      <c r="G14" s="56"/>
    </row>
    <row r="15" spans="1:7" ht="19.5" customHeight="1">
      <c r="A15" s="53" t="s">
        <v>233</v>
      </c>
      <c r="B15" s="53" t="s">
        <v>234</v>
      </c>
      <c r="C15" s="54" t="e">
        <f>(БАЛАНС!AY57-БАЛАНС!AY50-БАЛАНС!AY30)/(БАЛАНС!EH55-БАЛАНС!EH52)</f>
        <v>#DIV/0!</v>
      </c>
      <c r="D15" s="54">
        <f>(БАЛАНС!BH57-БАЛАНС!BH50-БАЛАНС!BH30)/(БАЛАНС!EQ55-БАЛАНС!EQ52)</f>
        <v>0.20194595897219628</v>
      </c>
      <c r="E15" s="54">
        <f>(БАЛАНС!BQ57-БАЛАНС!BQ50-БАЛАНС!BQ30)/(БАЛАНС!EZ55-БАЛАНС!EZ52)</f>
        <v>0.5203342618384401</v>
      </c>
      <c r="F15" s="55">
        <f>(БАЛАНС!BZ57-БАЛАНС!BZ50-БАЛАНС!BZ30)/(БАЛАНС!FI55-БАЛАНС!FI52)</f>
        <v>0.6549755301794453</v>
      </c>
      <c r="G15" s="56"/>
    </row>
    <row r="16" spans="1:7" ht="36" customHeight="1">
      <c r="A16" s="53" t="s">
        <v>235</v>
      </c>
      <c r="B16" s="53" t="s">
        <v>236</v>
      </c>
      <c r="C16" s="54" t="e">
        <f>(БАЛАНС!AY46+БАЛАНС!AY47)/(БАЛАНС!EH55-БАЛАНС!EH52)</f>
        <v>#DIV/0!</v>
      </c>
      <c r="D16" s="54">
        <f>(БАЛАНС!BH46+БАЛАНС!BH47)/(БАЛАНС!EQ55-БАЛАНС!EQ52)</f>
        <v>0</v>
      </c>
      <c r="E16" s="54">
        <f>(БАЛАНС!BQ46+БАЛАНС!BQ47)/(БАЛАНС!EZ55-БАЛАНС!EZ52)</f>
        <v>0.0005571030640668524</v>
      </c>
      <c r="F16" s="55">
        <f>(БАЛАНС!BZ46+БАЛАНС!BZ47)/(БАЛАНС!FI55-БАЛАНС!FI52)</f>
        <v>0.0022430668841761825</v>
      </c>
      <c r="G16" s="56"/>
    </row>
    <row r="17" spans="1:7" ht="35.25" customHeight="1">
      <c r="A17" s="53" t="s">
        <v>237</v>
      </c>
      <c r="B17" s="53" t="s">
        <v>236</v>
      </c>
      <c r="C17" s="61">
        <f>(БАЛАНС!AY57-БАЛАНС!AY50)-(БАЛАНС!EH55-БАЛАНС!EH52)</f>
        <v>0</v>
      </c>
      <c r="D17" s="61">
        <f>(БАЛАНС!BH57-БАЛАНС!BH50)-(БАЛАНС!EQ55-БАЛАНС!EQ52)</f>
        <v>-14519</v>
      </c>
      <c r="E17" s="61">
        <f>(БАЛАНС!BQ57-БАЛАНС!BQ50)-(БАЛАНС!EZ55-БАЛАНС!EZ52)</f>
        <v>18532</v>
      </c>
      <c r="F17" s="62">
        <f>(БАЛАНС!BZ57-БАЛАНС!BZ50)-(БАЛАНС!FI55-БАЛАНС!FI52)</f>
        <v>18069</v>
      </c>
      <c r="G17" s="56"/>
    </row>
    <row r="18" spans="1:7" ht="17.25" customHeight="1">
      <c r="A18" s="49" t="s">
        <v>238</v>
      </c>
      <c r="B18" s="49"/>
      <c r="C18" s="49"/>
      <c r="D18" s="49"/>
      <c r="E18" s="63"/>
      <c r="F18" s="356"/>
      <c r="G18" s="357"/>
    </row>
    <row r="19" spans="1:7" ht="33.75" customHeight="1">
      <c r="A19" s="53" t="s">
        <v>239</v>
      </c>
      <c r="B19" s="53" t="s">
        <v>240</v>
      </c>
      <c r="C19" s="54" t="e">
        <f>БАЛАНС!EH18/БАЛАНС!EH59</f>
        <v>#DIV/0!</v>
      </c>
      <c r="D19" s="54">
        <f>БАЛАНС!EQ18/БАЛАНС!EQ59</f>
        <v>-0.0893906080792833</v>
      </c>
      <c r="E19" s="54">
        <f>БАЛАНС!EZ18/БАЛАНС!EZ59</f>
        <v>0.9526673164929208</v>
      </c>
      <c r="F19" s="55">
        <f>БАЛАНС!FI18/БАЛАНС!FI59</f>
        <v>0.954760519191357</v>
      </c>
      <c r="G19" s="56"/>
    </row>
    <row r="20" spans="1:7" ht="31.5" customHeight="1">
      <c r="A20" s="53" t="s">
        <v>241</v>
      </c>
      <c r="B20" s="53" t="s">
        <v>242</v>
      </c>
      <c r="C20" s="54" t="e">
        <f>(БАЛАНС!EH20+БАЛАНС!EH22+БАЛАНС!EH23+БАЛАНС!EH24+БАЛАНС!EH26+(БАЛАНС!EH55-БАЛАНС!EH44-БАЛАНС!EH51))/БАЛАНС!EH18</f>
        <v>#DIV/0!</v>
      </c>
      <c r="D20" s="54">
        <f>(БАЛАНС!EQ20+БАЛАНС!EQ22+БАЛАНС!EQ23+БАЛАНС!EQ24+БАЛАНС!EQ26+(БАЛАНС!EQ55-БАЛАНС!EQ44-БАЛАНС!EQ51))/БАЛАНС!EQ18</f>
        <v>-11.67511013215859</v>
      </c>
      <c r="E20" s="54">
        <f>(БАЛАНС!EZ20+БАЛАНС!EZ22+БАЛАНС!EZ23+БАЛАНС!EZ24+БАЛАНС!EZ26+(БАЛАНС!EZ55-БАЛАНС!EZ44-БАЛАНС!EZ51))/БАЛАНС!EZ18</f>
        <v>0.04968437846836848</v>
      </c>
      <c r="F20" s="55">
        <f>(БАЛАНС!FI20+БАЛАНС!FI22+БАЛАНС!FI23+БАЛАНС!FI24+БАЛАНС!FI26+(БАЛАНС!FI55-БАЛАНС!FI44-БАЛАНС!FI51))/БАЛАНС!FI18</f>
        <v>0.047383066118987675</v>
      </c>
      <c r="G20" s="56"/>
    </row>
    <row r="21" spans="1:7" ht="33" customHeight="1">
      <c r="A21" s="53" t="s">
        <v>243</v>
      </c>
      <c r="B21" s="53" t="s">
        <v>244</v>
      </c>
      <c r="C21" s="54" t="e">
        <f>((БАЛАНС!AY57-БАЛАНС!AY50)-(БАЛАНС!EH55-БАЛАНС!EH44-БАЛАНС!EH51))/(БАЛАНС!AY57-БАЛАНС!AY50)</f>
        <v>#DIV/0!</v>
      </c>
      <c r="D21" s="54">
        <f>((БАЛАНС!BH57-БАЛАНС!BH50)-(БАЛАНС!EQ55-БАЛАНС!EQ44-БАЛАНС!EQ51))/(БАЛАНС!BH57-БАЛАНС!BH50)</f>
        <v>-0.7026983617089624</v>
      </c>
      <c r="E21" s="54">
        <f>((БАЛАНС!BQ57-БАЛАНС!BQ50)-(БАЛАНС!EZ55-БАЛАНС!EZ44-БАЛАНС!EZ51))/(БАЛАНС!BQ57-БАЛАНС!BQ50)</f>
        <v>0.7748463436049672</v>
      </c>
      <c r="F21" s="55">
        <f>((БАЛАНС!BZ57-БАЛАНС!BZ50)-(БАЛАНС!FI55-БАЛАНС!FI44-БАЛАНС!FI51))/(БАЛАНС!BZ57-БАЛАНС!BZ50)</f>
        <v>0.7865320158446872</v>
      </c>
      <c r="G21" s="56"/>
    </row>
    <row r="22" spans="1:7" ht="34.5" customHeight="1">
      <c r="A22" s="53" t="s">
        <v>245</v>
      </c>
      <c r="B22" s="53" t="s">
        <v>236</v>
      </c>
      <c r="C22" s="54" t="e">
        <f>((БАЛАНС!AY57-БАЛАНС!AY50)-(БАЛАНС!EH55-БАЛАНС!EH44-БАЛАНС!EH51))/БАЛАНС!EH18</f>
        <v>#DIV/0!</v>
      </c>
      <c r="D22" s="54">
        <f>((БАЛАНС!BH57-БАЛАНС!BH50)-(БАЛАНС!EQ55-БАЛАНС!EQ44-БАЛАНС!EQ51))/БАЛАНС!EQ18</f>
        <v>4.818281938325991</v>
      </c>
      <c r="E22" s="54">
        <f>((БАЛАНС!BQ57-БАЛАНС!BQ50)-(БАЛАНС!EZ55-БАЛАНС!EZ44-БАЛАНС!EZ51))/БАЛАНС!EZ18</f>
        <v>0.1606895116537181</v>
      </c>
      <c r="F22" s="55">
        <f>((БАЛАНС!BZ57-БАЛАНС!BZ50)-(БАЛАНС!FI55-БАЛАНС!FI44-БАЛАНС!FI51))/БАЛАНС!FI18</f>
        <v>0.15961309129455412</v>
      </c>
      <c r="G22" s="56"/>
    </row>
    <row r="23" spans="1:7" ht="17.25" customHeight="1">
      <c r="A23" s="49" t="s">
        <v>246</v>
      </c>
      <c r="B23" s="49"/>
      <c r="C23" s="49"/>
      <c r="D23" s="49"/>
      <c r="E23" s="63"/>
      <c r="F23" s="63"/>
      <c r="G23" s="56"/>
    </row>
    <row r="24" spans="1:7" ht="19.5" customHeight="1">
      <c r="A24" s="53" t="s">
        <v>247</v>
      </c>
      <c r="B24" s="53" t="s">
        <v>226</v>
      </c>
      <c r="C24" s="57" t="s">
        <v>227</v>
      </c>
      <c r="D24" s="54">
        <f>Ф№2!BQ5/((БАЛАНС!AY59+БАЛАНС!BH59)/2)</f>
        <v>0</v>
      </c>
      <c r="E24" s="54">
        <f>Ф№2!BF5/((БАЛАНС!BH59+БАЛАНС!BQ59)/2)</f>
        <v>0</v>
      </c>
      <c r="F24" s="55">
        <f>Ф№2!CB5/((БАЛАНС!BQ59+БАЛАНС!BZ59)/2)</f>
        <v>0.3105493120558201</v>
      </c>
      <c r="G24" s="64" t="s">
        <v>248</v>
      </c>
    </row>
    <row r="25" spans="1:7" ht="31.5" customHeight="1">
      <c r="A25" s="53" t="s">
        <v>249</v>
      </c>
      <c r="B25" s="53" t="s">
        <v>226</v>
      </c>
      <c r="C25" s="57" t="s">
        <v>227</v>
      </c>
      <c r="D25" s="54">
        <f>Ф№2!BQ5/(SUM(БАЛАНС!EH39,БАЛАНС!EH42:EP43,БАЛАНС!EH45:EP49,БАЛАНС!EH54,БАЛАНС!EQ39,БАЛАНС!EQ42:EY43,БАЛАНС!EQ45:EY49,БАЛАНС!EQ54)/2)</f>
        <v>0</v>
      </c>
      <c r="E25" s="54">
        <f>Ф№2!BF5/(SUM(БАЛАНС!EQ39,БАЛАНС!EQ42:EY43,БАЛАНС!EQ45:EY49,БАЛАНС!EQ54,БАЛАНС!EZ39,БАЛАНС!EZ42:FH43,БАЛАНС!EZ46:FH49,БАЛАНС!EZ54)/2)</f>
        <v>0</v>
      </c>
      <c r="F25" s="55">
        <f>Ф№2!CB5/(SUM(БАЛАНС!EZ39,БАЛАНС!EZ42:FH43,БАЛАНС!EZ45:FH49,БАЛАНС!EZ54,БАЛАНС!FI39,БАЛАНС!FI42:FQ43,БАЛАНС!FI45:FQ49,БАЛАНС!FI54)/2)</f>
        <v>7.956377632845077</v>
      </c>
      <c r="G25" s="64" t="s">
        <v>248</v>
      </c>
    </row>
    <row r="26" spans="1:7" ht="31.5" customHeight="1">
      <c r="A26" s="53" t="s">
        <v>250</v>
      </c>
      <c r="B26" s="53" t="s">
        <v>226</v>
      </c>
      <c r="C26" s="57" t="s">
        <v>227</v>
      </c>
      <c r="D26" s="54">
        <f>Ф№2!BQ5/SUM(БАЛАНС!AY37:BG38,БАЛАНС!AY40:BG41,БАЛАНС!AY43:BG45,БАЛАНС!BH37:BP38,БАЛАНС!BH40:BP41,БАЛАНС!BH43:BP45)/2</f>
        <v>0</v>
      </c>
      <c r="E26" s="54">
        <f>Ф№2!BF5/SUM(БАЛАНС!BH37:BP41,БАЛАНС!BH43:BP45,БАЛАНС!BQ37:BY41,БАЛАНС!BQ43:BY45)/2</f>
        <v>0</v>
      </c>
      <c r="F26" s="55">
        <f>Ф№2!CB5/SUM(БАЛАНС!BQ37:BY41,БАЛАНС!BQ43:BY45,БАЛАНС!BZ37:CH41,БАЛАНС!BZ43:CH45)/2</f>
        <v>3.3770194227627517</v>
      </c>
      <c r="G26" s="64" t="s">
        <v>248</v>
      </c>
    </row>
    <row r="27" spans="1:7" ht="32.25" customHeight="1">
      <c r="A27" s="53" t="s">
        <v>251</v>
      </c>
      <c r="B27" s="53" t="s">
        <v>224</v>
      </c>
      <c r="C27" s="57" t="s">
        <v>227</v>
      </c>
      <c r="D27" s="61" t="e">
        <f>365/D26</f>
        <v>#DIV/0!</v>
      </c>
      <c r="E27" s="61" t="e">
        <f>365/E26</f>
        <v>#DIV/0!</v>
      </c>
      <c r="F27" s="62">
        <f>365/F26</f>
        <v>108.08347667168351</v>
      </c>
      <c r="G27" s="64"/>
    </row>
    <row r="28" spans="1:7" ht="33" customHeight="1">
      <c r="A28" s="53" t="s">
        <v>252</v>
      </c>
      <c r="B28" s="53" t="s">
        <v>224</v>
      </c>
      <c r="C28" s="57" t="s">
        <v>227</v>
      </c>
      <c r="D28" s="61" t="e">
        <f>365/D25</f>
        <v>#DIV/0!</v>
      </c>
      <c r="E28" s="61" t="e">
        <f>365/E25</f>
        <v>#DIV/0!</v>
      </c>
      <c r="F28" s="62">
        <f>365/F25</f>
        <v>45.875147817673614</v>
      </c>
      <c r="G28" s="64"/>
    </row>
    <row r="29" spans="1:7" ht="30.75" customHeight="1">
      <c r="A29" s="53" t="s">
        <v>253</v>
      </c>
      <c r="B29" s="53" t="s">
        <v>226</v>
      </c>
      <c r="C29" s="57" t="s">
        <v>227</v>
      </c>
      <c r="D29" s="54">
        <f>Ф№2!BR11/SUM(БАЛАНС!AY30,БАЛАНС!AY35,БАЛАНС!BH30,БАЛАНС!BH35)/2</f>
        <v>0</v>
      </c>
      <c r="E29" s="54">
        <f>Ф№2!BG11/SUM(БАЛАНС!BH30,БАЛАНС!BH35,БАЛАНС!BQ31,БАЛАНС!BQ35)/2</f>
        <v>0</v>
      </c>
      <c r="F29" s="55">
        <f>Ф№2!CB11/SUM(БАЛАНС!BQ30,БАЛАНС!BQ35,БАЛАНС!BZ30,БАЛАНС!BZ35)/2</f>
        <v>0.4088951952245817</v>
      </c>
      <c r="G29" s="64" t="s">
        <v>248</v>
      </c>
    </row>
    <row r="30" spans="1:7" ht="34.5" customHeight="1">
      <c r="A30" s="53" t="s">
        <v>254</v>
      </c>
      <c r="B30" s="53" t="s">
        <v>226</v>
      </c>
      <c r="C30" s="57" t="s">
        <v>227</v>
      </c>
      <c r="D30" s="54">
        <f>Ф№2!BQ5/((БАЛАНС!AY11+БАЛАНС!BH11)/2)</f>
        <v>0</v>
      </c>
      <c r="E30" s="54">
        <f>Ф№2!BF5/((БАЛАНС!BH11+БАЛАНС!BQ11)/2)</f>
        <v>0</v>
      </c>
      <c r="F30" s="55">
        <f>Ф№2!CB5/((БАЛАНС!BQ11+БАЛАНС!BZ11)/2)</f>
        <v>0.3069739045780429</v>
      </c>
      <c r="G30" s="64" t="s">
        <v>248</v>
      </c>
    </row>
    <row r="31" spans="1:7" ht="35.25" customHeight="1">
      <c r="A31" s="53" t="s">
        <v>255</v>
      </c>
      <c r="B31" s="53" t="s">
        <v>226</v>
      </c>
      <c r="C31" s="57" t="s">
        <v>227</v>
      </c>
      <c r="D31" s="54">
        <f>Ф№2!BQ5/((БАЛАНС!EH18+БАЛАНС!EQ18)/2)</f>
        <v>0</v>
      </c>
      <c r="E31" s="54">
        <f>Ф№2!BF5/((БАЛАНС!EQ18+БАЛАНС!EZ18)/2)</f>
        <v>0</v>
      </c>
      <c r="F31" s="55">
        <f>Ф№2!CB5/((БАЛАНС!EZ18+БАЛАНС!FI18)/2)</f>
        <v>0.32562474566036415</v>
      </c>
      <c r="G31" s="64" t="s">
        <v>248</v>
      </c>
    </row>
    <row r="32" spans="1:7" ht="17.25" customHeight="1">
      <c r="A32" s="49" t="s">
        <v>256</v>
      </c>
      <c r="B32" s="49"/>
      <c r="C32" s="49"/>
      <c r="D32" s="63"/>
      <c r="E32" s="63"/>
      <c r="F32" s="356"/>
      <c r="G32" s="357"/>
    </row>
    <row r="33" spans="1:7" ht="34.5" customHeight="1">
      <c r="A33" s="82" t="s">
        <v>257</v>
      </c>
      <c r="B33" s="82" t="s">
        <v>236</v>
      </c>
      <c r="C33" s="83" t="s">
        <v>227</v>
      </c>
      <c r="D33" s="74">
        <f>Ф№2!BQ42/((БАЛАНС!AY59+БАЛАНС!BH59)/2)</f>
        <v>0</v>
      </c>
      <c r="E33" s="74">
        <f>Ф№2!BF42/((БАЛАНС!BH59+БАЛАНС!BQ59)/2)</f>
        <v>0</v>
      </c>
      <c r="F33" s="76">
        <f>Ф№2!CB42/((БАЛАНС!BQ59+БАЛАНС!BZ59)/2)</f>
        <v>0.00320498107475368</v>
      </c>
      <c r="G33" s="75" t="s">
        <v>248</v>
      </c>
    </row>
    <row r="34" spans="1:7" ht="34.5" customHeight="1">
      <c r="A34" s="82" t="s">
        <v>258</v>
      </c>
      <c r="B34" s="82" t="s">
        <v>236</v>
      </c>
      <c r="C34" s="83" t="s">
        <v>227</v>
      </c>
      <c r="D34" s="74">
        <f>Ф№2!BQ42/((БАЛАНС!EH18+БАЛАНС!EQ18)/2)</f>
        <v>0</v>
      </c>
      <c r="E34" s="74">
        <f>Ф№2!BF42/((БАЛАНС!EQ18+БАЛАНС!EZ18)/2)</f>
        <v>0</v>
      </c>
      <c r="F34" s="76">
        <f>Ф№2!CB42/((БАЛАНС!EZ18+БАЛАНС!FI18)/2)</f>
        <v>0.0033605649949897828</v>
      </c>
      <c r="G34" s="75" t="s">
        <v>248</v>
      </c>
    </row>
    <row r="35" spans="1:7" ht="34.5" customHeight="1">
      <c r="A35" s="82" t="s">
        <v>259</v>
      </c>
      <c r="B35" s="82" t="s">
        <v>236</v>
      </c>
      <c r="C35" s="83" t="s">
        <v>227</v>
      </c>
      <c r="D35" s="74" t="e">
        <f>Ф№2!BQ42/Ф№2!BQ5</f>
        <v>#DIV/0!</v>
      </c>
      <c r="E35" s="74" t="e">
        <f>Ф№2!BF42/Ф№2!BF5</f>
        <v>#DIV/0!</v>
      </c>
      <c r="F35" s="76">
        <f>Ф№2!CB42/Ф№2!CB5</f>
        <v>0.010320361212642442</v>
      </c>
      <c r="G35" s="77" t="s">
        <v>248</v>
      </c>
    </row>
    <row r="36" spans="1:7" ht="34.5" customHeight="1">
      <c r="A36" s="84" t="s">
        <v>260</v>
      </c>
      <c r="B36" s="84" t="s">
        <v>236</v>
      </c>
      <c r="C36" s="57" t="s">
        <v>227</v>
      </c>
      <c r="D36" s="54" t="e">
        <f>(Ф№2!BQ28+Ф№2!BR25-Ф№2!BQ19)/(Ф№2!BR11+Ф№2!BR23+Ф№2!BR24)</f>
        <v>#DIV/0!</v>
      </c>
      <c r="E36" s="54" t="e">
        <f>(Ф№2!BF28+Ф№2!BG25-Ф№2!BF19)/(Ф№2!BG11+Ф№2!BG23+Ф№2!BG24)</f>
        <v>#DIV/0!</v>
      </c>
      <c r="F36" s="65">
        <f>(Ф№2!CB28+Ф№2!CB25-Ф№2!CB19)/(Ф№2!CB11+Ф№2!CB23+Ф№2!CB24)</f>
        <v>0.010318236124687737</v>
      </c>
      <c r="G36" s="64" t="s">
        <v>248</v>
      </c>
    </row>
    <row r="38" spans="1:6" ht="26.25" customHeight="1">
      <c r="A38" s="358" t="s">
        <v>261</v>
      </c>
      <c r="B38" s="358"/>
      <c r="C38" s="358"/>
      <c r="D38" s="358"/>
      <c r="E38" s="358"/>
      <c r="F38" s="358"/>
    </row>
    <row r="39" spans="1:6" ht="99.75" customHeight="1">
      <c r="A39" s="352" t="s">
        <v>286</v>
      </c>
      <c r="B39" s="353"/>
      <c r="C39" s="353"/>
      <c r="D39" s="353"/>
      <c r="E39" s="353"/>
      <c r="F39" s="353"/>
    </row>
    <row r="40" spans="1:6" ht="64.5" customHeight="1">
      <c r="A40" s="358" t="s">
        <v>287</v>
      </c>
      <c r="B40" s="358"/>
      <c r="C40" s="358"/>
      <c r="D40" s="358"/>
      <c r="E40" s="358"/>
      <c r="F40" s="358"/>
    </row>
    <row r="41" spans="1:6" ht="29.25" customHeight="1">
      <c r="A41" s="86" t="s">
        <v>283</v>
      </c>
      <c r="B41" s="85"/>
      <c r="C41" s="85"/>
      <c r="D41" s="85"/>
      <c r="E41" s="85"/>
      <c r="F41" s="85"/>
    </row>
  </sheetData>
  <sheetProtection/>
  <mergeCells count="18">
    <mergeCell ref="A40:F40"/>
    <mergeCell ref="D1:G1"/>
    <mergeCell ref="A2:F2"/>
    <mergeCell ref="A3:F3"/>
    <mergeCell ref="A4:F4"/>
    <mergeCell ref="A6:A7"/>
    <mergeCell ref="B6:B7"/>
    <mergeCell ref="C6:C7"/>
    <mergeCell ref="D6:D7"/>
    <mergeCell ref="E6:G6"/>
    <mergeCell ref="F7:G7"/>
    <mergeCell ref="F8:G8"/>
    <mergeCell ref="F9:G9"/>
    <mergeCell ref="A39:F39"/>
    <mergeCell ref="F13:G13"/>
    <mergeCell ref="F18:G18"/>
    <mergeCell ref="F32:G32"/>
    <mergeCell ref="A38:F38"/>
  </mergeCells>
  <printOptions/>
  <pageMargins left="0.48" right="0.17" top="0.3" bottom="0.27" header="0.23" footer="0.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Воєводіна</cp:lastModifiedBy>
  <cp:lastPrinted>2016-07-27T13:44:42Z</cp:lastPrinted>
  <dcterms:created xsi:type="dcterms:W3CDTF">1996-10-08T23:32:33Z</dcterms:created>
  <dcterms:modified xsi:type="dcterms:W3CDTF">2016-07-27T13:45:26Z</dcterms:modified>
  <cp:category/>
  <cp:version/>
  <cp:contentType/>
  <cp:contentStatus/>
</cp:coreProperties>
</file>